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งานเปรม สถาบัน\โครงการ HL 62\แก้ไข Template HL\เก่า\"/>
    </mc:Choice>
  </mc:AlternateContent>
  <bookViews>
    <workbookView xWindow="-120" yWindow="-120" windowWidth="20730" windowHeight="11160"/>
  </bookViews>
  <sheets>
    <sheet name="สรุป" sheetId="2" r:id="rId1"/>
    <sheet name="1 วัน " sheetId="5" r:id="rId2"/>
  </sheets>
  <definedNames>
    <definedName name="_xlnm.Print_Titles" localSheetId="0">สรุป!$4:$6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5" l="1"/>
  <c r="P18" i="5"/>
  <c r="P15" i="5"/>
  <c r="P12" i="5"/>
  <c r="P11" i="5"/>
  <c r="R31" i="5"/>
  <c r="R30" i="5"/>
  <c r="P14" i="5"/>
  <c r="P13" i="5"/>
  <c r="R32" i="5" l="1"/>
  <c r="G20" i="5"/>
  <c r="P35" i="2"/>
  <c r="P68" i="2"/>
  <c r="L55" i="2"/>
  <c r="N55" i="2"/>
  <c r="P55" i="2"/>
  <c r="J55" i="2"/>
  <c r="L21" i="2"/>
  <c r="N21" i="2"/>
  <c r="J21" i="2"/>
  <c r="L10" i="2"/>
  <c r="N10" i="2"/>
  <c r="P10" i="2"/>
  <c r="J10" i="2"/>
  <c r="E147" i="2" l="1"/>
  <c r="G147" i="2" s="1"/>
  <c r="E148" i="2"/>
  <c r="G148" i="2" s="1"/>
  <c r="E149" i="2"/>
  <c r="G149" i="2" s="1"/>
  <c r="E151" i="2"/>
  <c r="G151" i="2" s="1"/>
  <c r="E152" i="2"/>
  <c r="G152" i="2" s="1"/>
  <c r="E153" i="2"/>
  <c r="G153" i="2" s="1"/>
  <c r="E155" i="2"/>
  <c r="G155" i="2" s="1"/>
  <c r="E156" i="2"/>
  <c r="G156" i="2" s="1"/>
  <c r="E157" i="2"/>
  <c r="G157" i="2" s="1"/>
  <c r="E158" i="2"/>
  <c r="G158" i="2" s="1"/>
  <c r="E159" i="2"/>
  <c r="G159" i="2" s="1"/>
  <c r="E160" i="2"/>
  <c r="G160" i="2" s="1"/>
  <c r="E163" i="2"/>
  <c r="G163" i="2" s="1"/>
  <c r="E165" i="2"/>
  <c r="G165" i="2" s="1"/>
  <c r="E166" i="2"/>
  <c r="G166" i="2" s="1"/>
  <c r="E167" i="2"/>
  <c r="G167" i="2" s="1"/>
  <c r="E170" i="2"/>
  <c r="G170" i="2" s="1"/>
  <c r="E172" i="2"/>
  <c r="G172" i="2" s="1"/>
  <c r="E175" i="2"/>
  <c r="G175" i="2" s="1"/>
  <c r="E176" i="2"/>
  <c r="G176" i="2" s="1"/>
  <c r="E177" i="2"/>
  <c r="G177" i="2" s="1"/>
  <c r="E178" i="2"/>
  <c r="G178" i="2" s="1"/>
  <c r="E179" i="2"/>
  <c r="G179" i="2" s="1"/>
  <c r="E181" i="2"/>
  <c r="G181" i="2" s="1"/>
  <c r="E182" i="2"/>
  <c r="G182" i="2" s="1"/>
  <c r="E183" i="2"/>
  <c r="G183" i="2" s="1"/>
  <c r="E184" i="2"/>
  <c r="G184" i="2" s="1"/>
  <c r="P174" i="2" l="1"/>
  <c r="L196" i="2" l="1"/>
  <c r="J196" i="2"/>
  <c r="P197" i="2"/>
  <c r="P198" i="2"/>
  <c r="P199" i="2"/>
  <c r="P200" i="2"/>
  <c r="P202" i="2"/>
  <c r="N204" i="2"/>
  <c r="P204" i="2" s="1"/>
  <c r="N206" i="2"/>
  <c r="P206" i="2" s="1"/>
  <c r="N207" i="2"/>
  <c r="P207" i="2" s="1"/>
  <c r="P208" i="2"/>
  <c r="P191" i="2"/>
  <c r="N190" i="2"/>
  <c r="L190" i="2"/>
  <c r="J190" i="2"/>
  <c r="P171" i="2"/>
  <c r="P159" i="2"/>
  <c r="P154" i="2"/>
  <c r="P147" i="2"/>
  <c r="L141" i="2"/>
  <c r="J141" i="2"/>
  <c r="N143" i="2"/>
  <c r="P143" i="2" s="1"/>
  <c r="P144" i="2"/>
  <c r="P145" i="2"/>
  <c r="P146" i="2"/>
  <c r="P148" i="2"/>
  <c r="P149" i="2"/>
  <c r="P150" i="2"/>
  <c r="N151" i="2"/>
  <c r="P151" i="2" s="1"/>
  <c r="N152" i="2"/>
  <c r="P152" i="2" s="1"/>
  <c r="P153" i="2"/>
  <c r="P156" i="2"/>
  <c r="P157" i="2"/>
  <c r="P161" i="2"/>
  <c r="P163" i="2"/>
  <c r="P165" i="2"/>
  <c r="N168" i="2"/>
  <c r="P168" i="2" s="1"/>
  <c r="P169" i="2"/>
  <c r="N170" i="2"/>
  <c r="N172" i="2"/>
  <c r="P173" i="2"/>
  <c r="P175" i="2"/>
  <c r="P176" i="2"/>
  <c r="P22" i="2"/>
  <c r="P102" i="2"/>
  <c r="P98" i="2"/>
  <c r="N97" i="2"/>
  <c r="L97" i="2"/>
  <c r="J97" i="2"/>
  <c r="N67" i="2"/>
  <c r="L67" i="2"/>
  <c r="J67" i="2"/>
  <c r="E200" i="2"/>
  <c r="G200" i="2" s="1"/>
  <c r="E201" i="2"/>
  <c r="G201" i="2" s="1"/>
  <c r="E202" i="2"/>
  <c r="G202" i="2" s="1"/>
  <c r="E203" i="2"/>
  <c r="G203" i="2" s="1"/>
  <c r="E205" i="2"/>
  <c r="G205" i="2" s="1"/>
  <c r="E206" i="2"/>
  <c r="E207" i="2"/>
  <c r="G207" i="2" s="1"/>
  <c r="E208" i="2"/>
  <c r="E209" i="2"/>
  <c r="G209" i="2" s="1"/>
  <c r="E210" i="2"/>
  <c r="G210" i="2" s="1"/>
  <c r="E211" i="2"/>
  <c r="G211" i="2" s="1"/>
  <c r="D26" i="2"/>
  <c r="C26" i="2"/>
  <c r="L8" i="2" l="1"/>
  <c r="J8" i="2"/>
  <c r="P190" i="2"/>
  <c r="N196" i="2"/>
  <c r="P196" i="2" s="1"/>
  <c r="N141" i="2"/>
  <c r="P97" i="2"/>
  <c r="P32" i="2"/>
  <c r="P21" i="2" s="1"/>
  <c r="P67" i="2"/>
  <c r="N8" i="2" l="1"/>
  <c r="P141" i="2"/>
  <c r="C199" i="2"/>
  <c r="D199" i="2"/>
  <c r="E199" i="2"/>
  <c r="B199" i="2"/>
  <c r="D193" i="2"/>
  <c r="D190" i="2" s="1"/>
  <c r="C193" i="2"/>
  <c r="B193" i="2"/>
  <c r="E194" i="2"/>
  <c r="G194" i="2" s="1"/>
  <c r="H194" i="2" s="1"/>
  <c r="C145" i="2"/>
  <c r="D145" i="2"/>
  <c r="B145" i="2"/>
  <c r="E93" i="2"/>
  <c r="G93" i="2" s="1"/>
  <c r="E39" i="2"/>
  <c r="G39" i="2" s="1"/>
  <c r="P8" i="2" l="1"/>
  <c r="B26" i="2"/>
  <c r="C8" i="2" l="1"/>
  <c r="D8" i="2"/>
  <c r="B8" i="2"/>
  <c r="C101" i="2"/>
  <c r="D101" i="2"/>
  <c r="D97" i="2" s="1"/>
  <c r="B101" i="2"/>
  <c r="E114" i="2"/>
  <c r="G114" i="2" s="1"/>
  <c r="E110" i="2"/>
  <c r="G110" i="2" s="1"/>
  <c r="E108" i="2"/>
  <c r="G108" i="2" s="1"/>
  <c r="E102" i="2"/>
  <c r="G102" i="2" s="1"/>
  <c r="E100" i="2"/>
  <c r="G100" i="2" s="1"/>
  <c r="B118" i="2"/>
  <c r="C118" i="2"/>
  <c r="D118" i="2"/>
  <c r="N118" i="2"/>
  <c r="C97" i="2" l="1"/>
  <c r="B97" i="2"/>
  <c r="E101" i="2"/>
  <c r="E97" i="2" s="1"/>
  <c r="D196" i="2"/>
  <c r="C196" i="2"/>
  <c r="B196" i="2"/>
  <c r="G199" i="2"/>
  <c r="E198" i="2"/>
  <c r="G198" i="2" s="1"/>
  <c r="C190" i="2"/>
  <c r="B190" i="2"/>
  <c r="E193" i="2"/>
  <c r="G193" i="2" s="1"/>
  <c r="E192" i="2"/>
  <c r="G192" i="2" s="1"/>
  <c r="C141" i="2"/>
  <c r="D141" i="2"/>
  <c r="B141" i="2"/>
  <c r="E145" i="2"/>
  <c r="G145" i="2" s="1"/>
  <c r="E144" i="2"/>
  <c r="G144" i="2" s="1"/>
  <c r="C136" i="2"/>
  <c r="D136" i="2"/>
  <c r="B136" i="2"/>
  <c r="G136" i="2" s="1"/>
  <c r="E140" i="2"/>
  <c r="G140" i="2" s="1"/>
  <c r="E139" i="2"/>
  <c r="G139" i="2" s="1"/>
  <c r="C129" i="2"/>
  <c r="D129" i="2"/>
  <c r="B129" i="2"/>
  <c r="E135" i="2"/>
  <c r="G135" i="2" s="1"/>
  <c r="H134" i="2" s="1"/>
  <c r="E134" i="2"/>
  <c r="G134" i="2" s="1"/>
  <c r="C124" i="2"/>
  <c r="D124" i="2"/>
  <c r="B124" i="2"/>
  <c r="E128" i="2"/>
  <c r="G128" i="2" s="1"/>
  <c r="H128" i="2" s="1"/>
  <c r="E127" i="2"/>
  <c r="G127" i="2" s="1"/>
  <c r="E122" i="2"/>
  <c r="E121" i="2"/>
  <c r="B88" i="2"/>
  <c r="B84" i="2" s="1"/>
  <c r="E89" i="2"/>
  <c r="G89" i="2" s="1"/>
  <c r="D88" i="2"/>
  <c r="D84" i="2" s="1"/>
  <c r="C88" i="2"/>
  <c r="E87" i="2"/>
  <c r="C73" i="2"/>
  <c r="D73" i="2"/>
  <c r="B73" i="2"/>
  <c r="E79" i="2"/>
  <c r="G79" i="2" s="1"/>
  <c r="H79" i="2" s="1"/>
  <c r="E74" i="2"/>
  <c r="G74" i="2" s="1"/>
  <c r="E72" i="2"/>
  <c r="G72" i="2" s="1"/>
  <c r="E61" i="2"/>
  <c r="G61" i="2" s="1"/>
  <c r="D60" i="2"/>
  <c r="D55" i="2" s="1"/>
  <c r="C60" i="2"/>
  <c r="C55" i="2" s="1"/>
  <c r="B60" i="2"/>
  <c r="B55" i="2" s="1"/>
  <c r="E59" i="2"/>
  <c r="G59" i="2" s="1"/>
  <c r="H59" i="2" s="1"/>
  <c r="C21" i="2"/>
  <c r="C14" i="2"/>
  <c r="C10" i="2" s="1"/>
  <c r="E35" i="2"/>
  <c r="G35" i="2" s="1"/>
  <c r="E31" i="2"/>
  <c r="G31" i="2" s="1"/>
  <c r="E27" i="2"/>
  <c r="G27" i="2" s="1"/>
  <c r="H27" i="2" s="1"/>
  <c r="B21" i="2"/>
  <c r="E25" i="2"/>
  <c r="G25" i="2" s="1"/>
  <c r="H25" i="2" s="1"/>
  <c r="E13" i="2"/>
  <c r="G13" i="2" s="1"/>
  <c r="H13" i="2" s="1"/>
  <c r="E15" i="2"/>
  <c r="G15" i="2" s="1"/>
  <c r="H15" i="2" s="1"/>
  <c r="E18" i="2"/>
  <c r="G18" i="2" s="1"/>
  <c r="D14" i="2"/>
  <c r="D10" i="2" s="1"/>
  <c r="B14" i="2"/>
  <c r="B10" i="2" s="1"/>
  <c r="C9" i="2" l="1"/>
  <c r="C7" i="2" s="1"/>
  <c r="G87" i="2"/>
  <c r="E8" i="2"/>
  <c r="G8" i="2" s="1"/>
  <c r="H8" i="2" s="1"/>
  <c r="D67" i="2"/>
  <c r="D9" i="2"/>
  <c r="D7" i="2" s="1"/>
  <c r="B67" i="2"/>
  <c r="B9" i="2"/>
  <c r="B7" i="2" s="1"/>
  <c r="F97" i="2"/>
  <c r="G101" i="2"/>
  <c r="G121" i="2"/>
  <c r="E118" i="2"/>
  <c r="G97" i="2"/>
  <c r="H97" i="2" s="1"/>
  <c r="E141" i="2"/>
  <c r="F141" i="2" s="1"/>
  <c r="E190" i="2"/>
  <c r="F190" i="2" s="1"/>
  <c r="E196" i="2"/>
  <c r="F196" i="2" s="1"/>
  <c r="E129" i="2"/>
  <c r="F129" i="2" s="1"/>
  <c r="E26" i="2"/>
  <c r="E21" i="2" s="1"/>
  <c r="E73" i="2"/>
  <c r="H135" i="2"/>
  <c r="E124" i="2"/>
  <c r="F124" i="2" s="1"/>
  <c r="H127" i="2"/>
  <c r="E88" i="2"/>
  <c r="E84" i="2" s="1"/>
  <c r="C84" i="2"/>
  <c r="G122" i="2"/>
  <c r="C67" i="2"/>
  <c r="E60" i="2"/>
  <c r="E55" i="2" s="1"/>
  <c r="D21" i="2"/>
  <c r="E14" i="2"/>
  <c r="E10" i="2" s="1"/>
  <c r="F10" i="2" s="1"/>
  <c r="M8" i="2" l="1"/>
  <c r="K8" i="2"/>
  <c r="O8" i="2"/>
  <c r="G141" i="2"/>
  <c r="H141" i="2" s="1"/>
  <c r="G73" i="2"/>
  <c r="E9" i="2"/>
  <c r="G196" i="2"/>
  <c r="H196" i="2" s="1"/>
  <c r="F118" i="2"/>
  <c r="G118" i="2"/>
  <c r="H118" i="2" s="1"/>
  <c r="G88" i="2"/>
  <c r="E67" i="2"/>
  <c r="G190" i="2"/>
  <c r="H190" i="2" s="1"/>
  <c r="G26" i="2"/>
  <c r="G129" i="2"/>
  <c r="H129" i="2" s="1"/>
  <c r="F21" i="2"/>
  <c r="G21" i="2"/>
  <c r="H21" i="2" s="1"/>
  <c r="G124" i="2"/>
  <c r="H124" i="2" s="1"/>
  <c r="H122" i="2"/>
  <c r="H121" i="2"/>
  <c r="G84" i="2"/>
  <c r="H84" i="2" s="1"/>
  <c r="F84" i="2"/>
  <c r="G60" i="2"/>
  <c r="G55" i="2"/>
  <c r="H55" i="2" s="1"/>
  <c r="F55" i="2"/>
  <c r="G14" i="2"/>
  <c r="G10" i="2"/>
  <c r="E7" i="2" l="1"/>
  <c r="G9" i="2"/>
  <c r="H9" i="2" s="1"/>
  <c r="G67" i="2"/>
  <c r="H67" i="2" s="1"/>
  <c r="F67" i="2"/>
  <c r="N129" i="2"/>
  <c r="N124" i="2"/>
  <c r="G7" i="2" l="1"/>
  <c r="H7" i="2" s="1"/>
  <c r="F7" i="2"/>
  <c r="H10" i="2"/>
</calcChain>
</file>

<file path=xl/sharedStrings.xml><?xml version="1.0" encoding="utf-8"?>
<sst xmlns="http://schemas.openxmlformats.org/spreadsheetml/2006/main" count="400" uniqueCount="307">
  <si>
    <t>รายการ</t>
  </si>
  <si>
    <t>งบฯได้รับ</t>
  </si>
  <si>
    <t>จำนวน</t>
  </si>
  <si>
    <t>%</t>
  </si>
  <si>
    <t>รวมงบประมาณทั้งสิ้น</t>
  </si>
  <si>
    <t>งบฯคงเหลือ</t>
  </si>
  <si>
    <t>รวม</t>
  </si>
  <si>
    <t>เด็กปฐมวัย (มิย.)</t>
  </si>
  <si>
    <t>รวมงบฯที่ใช้</t>
  </si>
  <si>
    <t>โรงเรียนพ่อแม่ตามหลักการพัฒนา</t>
  </si>
  <si>
    <t xml:space="preserve"> 2. เยี่ยมเสริมพลังผู้ปฏิบัติงาน</t>
  </si>
  <si>
    <t>ประเมินคัดกรองพัฒนาการเด็ก</t>
  </si>
  <si>
    <t xml:space="preserve"> 1.ค่าจ้างเหมาบริการ</t>
  </si>
  <si>
    <t>2.ค่าเช่าเครื่องถ่ายเอกสารระบบดิจิตอล</t>
  </si>
  <si>
    <t xml:space="preserve">3.ค่าน้ำมันเชื้อเพลิงรถยนต์ราชการ </t>
  </si>
  <si>
    <t>4.ค่าวัสดุสำนักงาน</t>
  </si>
  <si>
    <t>5. ต่าวัสดุคอมพิวเตอร์</t>
  </si>
  <si>
    <t>ปรับแผนปฏิบัติการสถาบันพัฒนาอนามัยเด็กแห่งชาติ ปีงบประมาณ พ.ศ. 2562</t>
  </si>
  <si>
    <t>6. วัสดุการเกษตร</t>
  </si>
  <si>
    <t>7. วัสดุซ่อมบำรุงครุภัณฑ์</t>
  </si>
  <si>
    <t>8. ค่าซ่อมแซมครุภัณฑ์และอุปกรณ์</t>
  </si>
  <si>
    <t>9. ค่าซ่อมบำรุงรักษารถยนต์และ พรบ.</t>
  </si>
  <si>
    <t>10. ค่าทางด่วน</t>
  </si>
  <si>
    <t>11 . การปฏิบัติงานนอกเวลาราชการ</t>
  </si>
  <si>
    <t>12. ค่าสกัดผนังเดินท่อประปาห้องเรียน</t>
  </si>
  <si>
    <t>ที่ 5 (สถานอนามัยเด็กกลาง)</t>
  </si>
  <si>
    <t>15. ค่าเดินทางไปราชการ</t>
  </si>
  <si>
    <t>16. ค่าจัดประชุมภายใน</t>
  </si>
  <si>
    <t>17. ค่าผงกรองสระว่ายน้ำ</t>
  </si>
  <si>
    <t>19. ค่าจ้างทำป้ายบอกทาง</t>
  </si>
  <si>
    <t>(อาคารใหม่ สถาบันฯ)</t>
  </si>
  <si>
    <t>ผู้เสนอแผนฯ</t>
  </si>
  <si>
    <t>ผู้อนุมัติแผนแผนฯ</t>
  </si>
  <si>
    <t>18. ค่าโซล่าเติมถังดับเพลิง</t>
  </si>
  <si>
    <t xml:space="preserve"> 1. พตส. ผอ. (10,000 บ./เดือน)</t>
  </si>
  <si>
    <t xml:space="preserve"> 3. พตส. รอง ผอ. (10,000 บ./เดือน)</t>
  </si>
  <si>
    <t xml:space="preserve"> 4. พตส.พยาบาลวิชาชีพ กิติมา , สุรีพร</t>
  </si>
  <si>
    <t xml:space="preserve">  เขมิกา (1,000 บ./เดือน)</t>
  </si>
  <si>
    <t xml:space="preserve"> 5. พตส.พยาบาลวิชาชีพ กัญจนา</t>
  </si>
  <si>
    <t xml:space="preserve"> (1,500 บ./เดือน)</t>
  </si>
  <si>
    <t xml:space="preserve"> 6. พตส.พยาบาลวิชาชีพ เปรมฤทัย</t>
  </si>
  <si>
    <t xml:space="preserve"> 7. ค่าเช่าบ้าน เขมิกา (5,000 บ./เดือน)</t>
  </si>
  <si>
    <t xml:space="preserve"> 8. พตส. พญ. ธนิกา (10,000 บ./เดือน)</t>
  </si>
  <si>
    <t>กค.</t>
  </si>
  <si>
    <t>สค.</t>
  </si>
  <si>
    <t>กย.</t>
  </si>
  <si>
    <t xml:space="preserve"> 12. งบแผนงานบุคลากร</t>
  </si>
  <si>
    <t xml:space="preserve">ภาครัฐ </t>
  </si>
  <si>
    <t xml:space="preserve"> ปี พ.ศ. 2562</t>
  </si>
  <si>
    <t xml:space="preserve">  11. โครงการการสนับสนุน</t>
  </si>
  <si>
    <t>การดำเนินงานภารกิจเร่งด่วน</t>
  </si>
  <si>
    <t>(นางนนธนวนัณท์  สุนทรา)</t>
  </si>
  <si>
    <t>นายแพทย์ชำนาญการพิเศษ</t>
  </si>
  <si>
    <t>ปฏิบัติหน้าที่ผู้อำนวยการสถาบันพัฒนาอนามัยเด็กแห่งชาติ</t>
  </si>
  <si>
    <t xml:space="preserve"> 9. งบประมาณคงเหลือ</t>
  </si>
  <si>
    <t xml:space="preserve"> 4 ครั้ง/4 ภาค  (พค. - มิย.)</t>
  </si>
  <si>
    <t>แปรงฟันหน้าห้องน้ำเด็ก ศูนย์เด็กเล็ก</t>
  </si>
  <si>
    <t>วัลลภไทยเหนือ (พค.)</t>
  </si>
  <si>
    <t xml:space="preserve"> 1. ค่าเดินทางไปราชการ พค.-กย.</t>
  </si>
  <si>
    <t>13. ค่าซ่อมพื้นห้องเรียน ที่ 7</t>
  </si>
  <si>
    <t>(สถานอนามัยเด็กกลาง)</t>
  </si>
  <si>
    <t>ไตรมาส 4 (เดือน กรกฏาคม - กันยายน 2562)</t>
  </si>
  <si>
    <t>พค.-มิย.62</t>
  </si>
  <si>
    <t>งบฯใช้ไป</t>
  </si>
  <si>
    <t>แผนใช้เงิน พค.-กย.62</t>
  </si>
  <si>
    <t>แผนใช้เงิน ตค.61.-เมย.62</t>
  </si>
  <si>
    <t>ต้นปีงบฯ</t>
  </si>
  <si>
    <t>สถานการณ์ ไตรมาส 1-3</t>
  </si>
  <si>
    <t>แผนใช้เงินไตรมาส 4 (กรกฏาคม - กันยายน 2562)</t>
  </si>
  <si>
    <t xml:space="preserve"> 1.1 รักษาความปลอดภัย</t>
  </si>
  <si>
    <t xml:space="preserve"> 1.2 เลขานุการผู้อำนวยการ</t>
  </si>
  <si>
    <t xml:space="preserve"> 1.3 พนักงานคอมพิวเตอร์และธุรการ </t>
  </si>
  <si>
    <t>1.4 พนักงานธุรการ(อำนวยการ)</t>
  </si>
  <si>
    <t xml:space="preserve"> 1.5 พนักงานรักษาความสะอาด</t>
  </si>
  <si>
    <t>รวมแผนใช้เงิน ตค.61.-เมย.62</t>
  </si>
  <si>
    <t>รวมแผนใช้เงิน พค.-กย.62</t>
  </si>
  <si>
    <t xml:space="preserve">สถานพัฒนาเด็กปฐมวัย </t>
  </si>
  <si>
    <t xml:space="preserve"> 3.ประชุมเชิงปฏิบัติการโครงการ</t>
  </si>
  <si>
    <t xml:space="preserve"> 4.ประชุมสรุปผลการใช้แผนการ</t>
  </si>
  <si>
    <t>สอนวิชาภาษาอังกฤษสำหรับเด็ก</t>
  </si>
  <si>
    <t>ในสถานพัฒนาเด็กปฐมวัย</t>
  </si>
  <si>
    <t xml:space="preserve"> - สิ้นสุดโครงการแล้ว มีงบประมาณ</t>
  </si>
  <si>
    <t xml:space="preserve">สมทบกับโครงการศึกษาสถานการณ์ </t>
  </si>
  <si>
    <t>ความรอบรู้ในการเลี้ยงดูเด็กปฐมวัยฯ</t>
  </si>
  <si>
    <t>กิจกรรม : ประชุมเชิงปฏิบัติการร่วม</t>
  </si>
  <si>
    <t>(ดำเนินการแล้ว ณ วันที่ 10 มิย. 62</t>
  </si>
  <si>
    <t>งบที่กำหนดไว้ 53,000 บาท ใช้จริง</t>
  </si>
  <si>
    <t>สมทบ กิจกรรม:ประชุมเชิงปฏิบัติการ</t>
  </si>
  <si>
    <t>(มีงบประมาณในแผนฯ จำนวน</t>
  </si>
  <si>
    <t>3,563.22 บาท นำงบคงเหลือจาก</t>
  </si>
  <si>
    <t>โครงการอื่น มาสมทบ จำนวน</t>
  </si>
  <si>
    <t>ร่วมแสดงข้อคิดเห็น และสรุปผลฯ)</t>
  </si>
  <si>
    <t xml:space="preserve"> 1. จัดจ้างทำสื่อวีดีโอสาธิตการสอนตาม</t>
  </si>
  <si>
    <t>แผนการสอนวิชาภาษาอังกฤษสำหรับ</t>
  </si>
  <si>
    <t xml:space="preserve">เด็กอายุ 1-3 ปี สถานพัฒนาเด็กปฐมวัย </t>
  </si>
  <si>
    <t>(กค. จำนวน 100 แผ่น)</t>
  </si>
  <si>
    <t xml:space="preserve"> 2. จ้างอัดสำเนา DVD สาธิตการสอน</t>
  </si>
  <si>
    <t xml:space="preserve">วิชาภาษาอังกฤษสำหรับเด็กอายุ 1-3 ปี </t>
  </si>
  <si>
    <t>(กค. จำนวน 300 แผ่น)</t>
  </si>
  <si>
    <t xml:space="preserve"> 3. มีงบประมาณคงเหลือของโครงการฯ</t>
  </si>
  <si>
    <t>จำนวน 5,154 บาท (งบคงเหลือ จำนวน</t>
  </si>
  <si>
    <t>60,654 - 55,500 บาท) นำไปสมทบ</t>
  </si>
  <si>
    <t xml:space="preserve">กับโครงการศึกษาสถานการณ์ </t>
  </si>
  <si>
    <t xml:space="preserve"> 1. ทดลองใช้ร่างรูปแบบการจัดกิจกรรม</t>
  </si>
  <si>
    <t>นำไปสมทบกับโครงการศึกษา</t>
  </si>
  <si>
    <t>สถานการณ์ ความรอบรู้ในการเลี้ยง</t>
  </si>
  <si>
    <t>ดูเด็กปฐมวัยฯ กิจกรรม : ประชุมเชิง</t>
  </si>
  <si>
    <t xml:space="preserve">ปฏิบัติการร่วมแสดงข้อคิดเห็น </t>
  </si>
  <si>
    <t>แสดงข้อคิดเห็น และสรุปผลการศึกษา</t>
  </si>
  <si>
    <t xml:space="preserve"> - มีแผนจะของบประมาณกรมฯมา</t>
  </si>
  <si>
    <t>ดำเนินการ จำนวน 60,000 บาท</t>
  </si>
  <si>
    <t xml:space="preserve"> - สิ้นสุดโครงการแล้ว</t>
  </si>
  <si>
    <t>เชิงปฏิบัติการพัฒนาทักษะสร้างความ</t>
  </si>
  <si>
    <t>18,905.60 บาท มีแผนใช้งบฯ จำนวน</t>
  </si>
  <si>
    <t>7,850 บาท เหลืองบ 11,055.60 บาท</t>
  </si>
  <si>
    <t>คงเหลือ จำนวน 25,382 บาท นำไป</t>
  </si>
  <si>
    <t>4.ค่าวัสดุสำนักงาน(กระดาษ)</t>
  </si>
  <si>
    <t>ตค.61-เมย.62</t>
  </si>
  <si>
    <t xml:space="preserve"> 1.โครงการพัฒนาศูนย์เด็ก</t>
  </si>
  <si>
    <t xml:space="preserve">เล็กต้นแบบอายุต่ำกว่า 3 ปี </t>
  </si>
  <si>
    <t>(วัยเตาะแตะ) ปีงบฯ 2562</t>
  </si>
  <si>
    <t xml:space="preserve"> 1. ประชุมเชิงปฏิบัติการเพื่อ</t>
  </si>
  <si>
    <t>ส่งเสริมและเฝ้าระวังภาวะ</t>
  </si>
  <si>
    <t xml:space="preserve">โภชนาการในเด็กปฐมวัย </t>
  </si>
  <si>
    <t xml:space="preserve"> 2. อบรมเชิงปฏิบัติการพัฒนา</t>
  </si>
  <si>
    <t>ทักษะสร้างความคุ้นเคยกับน้ำ</t>
  </si>
  <si>
    <t xml:space="preserve">สำหรับเด็กปฐมวัย </t>
  </si>
  <si>
    <t xml:space="preserve"> 1. ค่าวัสดุอุปกรณ์กิจกรรมอบรม</t>
  </si>
  <si>
    <t xml:space="preserve"> 2. มีงบประมาณคงเหลือ  828 บ. นำไป</t>
  </si>
  <si>
    <t xml:space="preserve"> 2.โครงการศึกษาสถานการณ์</t>
  </si>
  <si>
    <t>ความรอบรู้ในการเลี้ยงดูเด็ก</t>
  </si>
  <si>
    <t xml:space="preserve"> ปฐมวัย สู่Smart Parents </t>
  </si>
  <si>
    <t>to Smart kids ปีงบฯ 2562</t>
  </si>
  <si>
    <t>คุ้นเคยกับน้ำ (PO แล้วรอเบิกจ่าย )</t>
  </si>
  <si>
    <t xml:space="preserve"> 1. จ้างเหมาบริการเก็บข้อมูล</t>
  </si>
  <si>
    <t>เรื่องสถานการณ์ความรอบรู้</t>
  </si>
  <si>
    <t>ในการเลี้ยงดูเด็กปฐมวัย</t>
  </si>
  <si>
    <t>ใน 4 พื้นที่  (มิย.)</t>
  </si>
  <si>
    <t>รวมแผนใช้งบฯทั้งสิ้น ไตรมาส 4</t>
  </si>
  <si>
    <t>รวมแผนใช้งบฯโครงการฯ</t>
  </si>
  <si>
    <t xml:space="preserve">  2. ติดตามการดำเนินงาน</t>
  </si>
  <si>
    <t>สำรวจสถานการณ์ความรอบรู้</t>
  </si>
  <si>
    <t>ในพื้นที่  (พค.)</t>
  </si>
  <si>
    <t>ความรอบรู้ในการเลี้ยงดู</t>
  </si>
  <si>
    <t xml:space="preserve"> 4. ประชุมเชิงปฏิบัติการ</t>
  </si>
  <si>
    <t>ร่วมแสดงข้อคิดเห็น และ</t>
  </si>
  <si>
    <t xml:space="preserve">สรุปผลการศึกษา </t>
  </si>
  <si>
    <t>17,400 บาท รอตัดยอดใน GFMIF</t>
  </si>
  <si>
    <t>มีงบคงเหลือ 35,600 บาท นำไป</t>
  </si>
  <si>
    <t xml:space="preserve"> 3. โครงการพัฒนาศักยภาพ</t>
  </si>
  <si>
    <t>เครือข่ายผู้รับผิดชอบงาน</t>
  </si>
  <si>
    <t>พัฒนาการเด็กในพื้นที่</t>
  </si>
  <si>
    <t xml:space="preserve"> 1.เบิกเพิ่มค่าอาหาร สำหรับ </t>
  </si>
  <si>
    <t>ผู้เข้าร่วมประชุม(เนื่องจากมี</t>
  </si>
  <si>
    <t xml:space="preserve">การเพิ่มกลุ่มเป้าหมาย จาก </t>
  </si>
  <si>
    <t>140 คน เป็น 163 คน) (มิย.)</t>
  </si>
  <si>
    <t xml:space="preserve"> 4.โครงการพัฒนารูปแบบ</t>
  </si>
  <si>
    <t xml:space="preserve">การจัดกิจกรรมโรงเรียน </t>
  </si>
  <si>
    <t>พ่อ แม่ตามหลักการพัฒนา</t>
  </si>
  <si>
    <t xml:space="preserve">สมองสำหรับเด็กแรกเกิด - 3 ปี </t>
  </si>
  <si>
    <t xml:space="preserve"> 1. ทดลองใช้ร่างรูปแบบการ</t>
  </si>
  <si>
    <t>จัดกิจกรรมโรงเรียนพ่อแม่ตาม</t>
  </si>
  <si>
    <t>หลักการพัฒนาสมองสำหรับ</t>
  </si>
  <si>
    <t>เด็กแรกเกิด-3 ปี ในสถาน</t>
  </si>
  <si>
    <t>พัฒนาเด็กปฐมวัย (พค.-กค.)</t>
  </si>
  <si>
    <t xml:space="preserve"> 2.ประชุมเชิงปฏิบัติการเพื่อ</t>
  </si>
  <si>
    <t>สรุปผลการจัดกิจกรรมและถอด</t>
  </si>
  <si>
    <t>บทเรียนการดำเนินกิจกรรม</t>
  </si>
  <si>
    <t>โรงเรียนพ่อแม่ตามหลักการ</t>
  </si>
  <si>
    <t>พัฒนาสมองฯ</t>
  </si>
  <si>
    <t>สมองสำหรับเด็กแรกเกิด-3 ปี ในสถาน</t>
  </si>
  <si>
    <t xml:space="preserve">พัฒนาเด็กปฐมวัย </t>
  </si>
  <si>
    <t xml:space="preserve"> (งบประมาณคงเหลือ จำนวน</t>
  </si>
  <si>
    <t>และสรุปผลการศึกษา)</t>
  </si>
  <si>
    <t xml:space="preserve"> 5.โครงการพัฒนาการเฝ้าระวัง</t>
  </si>
  <si>
    <t xml:space="preserve">คัดกรองพัฒนาการเด็กปฐมวัย </t>
  </si>
  <si>
    <t>ปี 2562</t>
  </si>
  <si>
    <t xml:space="preserve"> 1. ประชุม VDO Coference</t>
  </si>
  <si>
    <t xml:space="preserve"> สรุปผลการประเมินมารดา</t>
  </si>
  <si>
    <t>หลังคลอดในการใช้คู่มือ</t>
  </si>
  <si>
    <t xml:space="preserve"> DSPM  30 คน (พค.)</t>
  </si>
  <si>
    <t xml:space="preserve"> 6.โครงการส่งเสริมและเผย</t>
  </si>
  <si>
    <t>แพร่ทักษะการสื่อสารภาษา</t>
  </si>
  <si>
    <t>อังกฤษสำหรับเด็กอายุ 1 - 3 ปี</t>
  </si>
  <si>
    <t xml:space="preserve"> 1. ประชุมเตรียมความพร้อม </t>
  </si>
  <si>
    <t>และทบทวน การใช้แผ่นบันทึก</t>
  </si>
  <si>
    <t>ข้อมูล (CD) เพื่อประกอบการ</t>
  </si>
  <si>
    <t>ใช้แผนการสอนวิชาภาษา</t>
  </si>
  <si>
    <t xml:space="preserve"> สถานพัฒนาเด็กปฐมวัย </t>
  </si>
  <si>
    <t xml:space="preserve"> 2.จัดทำสื่อแผ่นบันทึกข้อมูลเพื่อ</t>
  </si>
  <si>
    <t>ประกอบการจัดประสบการณ์สอน</t>
  </si>
  <si>
    <t>ส่งเสริมทักษะการสื่อสารภาษา</t>
  </si>
  <si>
    <t xml:space="preserve"> (1ครั้ง/50คน)</t>
  </si>
  <si>
    <t>อายุ 1 - 3 ปี สถานพัฒนาเด็ก</t>
  </si>
  <si>
    <t>ปฐมวัยพร้อมสื่อการสอน CD</t>
  </si>
  <si>
    <t xml:space="preserve"> 6.โครงการพัฒนางานประจำ</t>
  </si>
  <si>
    <t xml:space="preserve"> สู่งานวิจัย R to R ปีงบประมาณ</t>
  </si>
  <si>
    <t xml:space="preserve"> 7. โครงการขับเคลื่อนสถาบัน</t>
  </si>
  <si>
    <t>มุ่งสู่องค์กรรอบรู้ด้านสุขภาพ</t>
  </si>
  <si>
    <t>พัฒนาอนามัยเด็กแห่งชาติเพื่อ</t>
  </si>
  <si>
    <t xml:space="preserve"> 8.โครงการประชุมเชิงปฏิบัติการ</t>
  </si>
  <si>
    <t>พัฒนางานเทคโนโลยีสารสนเทศ</t>
  </si>
  <si>
    <t>เสริมสร้างภาพลักษณ์งานพัฒนา</t>
  </si>
  <si>
    <t>การเด็กปฐมวัย สําหรับบุคลากร</t>
  </si>
  <si>
    <t>สถาบันฯ</t>
  </si>
  <si>
    <t xml:space="preserve"> 9. โครงการจัดทำรายงานประ</t>
  </si>
  <si>
    <t>จำปี สถาบันพัฒนาอนามัยเด็ก</t>
  </si>
  <si>
    <t>แห่งชาติ ปี พ.ศ. 2561</t>
  </si>
  <si>
    <t xml:space="preserve"> 10. โครงการการบริหารจัดการ</t>
  </si>
  <si>
    <t>เพื่อสนับสนุนการดำเนินงาน</t>
  </si>
  <si>
    <t>ด้านวิชาการ</t>
  </si>
  <si>
    <t xml:space="preserve"> 1.3 พนักงานคอมพิวเตอร์และ</t>
  </si>
  <si>
    <t xml:space="preserve">ธุรการ </t>
  </si>
  <si>
    <t>2.ค่าเช่าเครื่องถ่ายเอกสาร</t>
  </si>
  <si>
    <t>ระบบดิจิตอล</t>
  </si>
  <si>
    <t>8. ค่าซ่อมแซมครุภัณฑ์และ</t>
  </si>
  <si>
    <t>อุปกรณ์</t>
  </si>
  <si>
    <t>9. ค่าซ่อมบำรุงรักษารถยนต์และ</t>
  </si>
  <si>
    <t xml:space="preserve"> พรบ.</t>
  </si>
  <si>
    <t>11.การปฏิบัติงานนอกเวลาราชการ</t>
  </si>
  <si>
    <t>12.ค่าสกัดผนังเดินท่อประปา</t>
  </si>
  <si>
    <t>14. ค่าซ่อมแซมขูดสีผิวผนังเดิม</t>
  </si>
  <si>
    <t>และทาสีฝ้าเพดาน ห้องนมแม่</t>
  </si>
  <si>
    <t xml:space="preserve"> (ศูนย์ฯวัลลภฯ)</t>
  </si>
  <si>
    <t>พื้นใต้อ่างแปรงฟันหน้าห้องน้ำ</t>
  </si>
  <si>
    <t>เด็ก ศูนย์เด็กเล็กวัลลภไทยเหนือ</t>
  </si>
  <si>
    <t>ห้องเรียนที่ 5 (ศูนย์เด็กเล็ก</t>
  </si>
  <si>
    <t>สถานอนามัยเด็กกลาง)</t>
  </si>
  <si>
    <t>(........................................................................)</t>
  </si>
  <si>
    <t>20. ค่าน้ำมันตัดหญ้า</t>
  </si>
  <si>
    <t>21.ค่าบำรุงรักษาแอร์</t>
  </si>
  <si>
    <t>22. ค่าลงทะเบียนอบรม (มิย.)</t>
  </si>
  <si>
    <t>23. ค่าซ่อมแซมห้องครัวและ</t>
  </si>
  <si>
    <t>สีฝ้าเพดานห้องนมแม่ (ศูนย์ฯวัลลภฯ)</t>
  </si>
  <si>
    <t>14.ค่าซ่อมแซมขูดสีผิวผนังเดิมและทา</t>
  </si>
  <si>
    <t xml:space="preserve">22. ค่าลงทะเบียนอบรม </t>
  </si>
  <si>
    <t>23. ค่าซ่อมแซมห้องครัวและพื้นใต้อ่าง</t>
  </si>
  <si>
    <t xml:space="preserve"> 2.แพทย์ไม่ทำเวชฯผอ.(10,000บ./เดือน)</t>
  </si>
  <si>
    <t>146,436.78 บาท รวมเป็นยอดได้รับ</t>
  </si>
  <si>
    <t>จำนวน 150,00 บาท)</t>
  </si>
  <si>
    <t xml:space="preserve"> 1. ค่าวิทยากรและที่พักจัดประชุมเชิง</t>
  </si>
  <si>
    <t>ปฏิบัติการจัดทำ ยกร่างรายงานสถาน</t>
  </si>
  <si>
    <t>ข้อมูลจากระบบ GFMIS ณ  1 กรกฎาคม พ.ศ. 2562</t>
  </si>
  <si>
    <r>
      <rPr>
        <b/>
        <sz val="14"/>
        <color theme="1"/>
        <rFont val="AngsanaUPC"/>
        <family val="1"/>
      </rPr>
      <t>กลุ่มป้าหมาย :</t>
    </r>
    <r>
      <rPr>
        <sz val="14"/>
        <color theme="1"/>
        <rFont val="AngsanaUPC"/>
        <family val="1"/>
      </rPr>
      <t>วิทยากร / ผู้ทรงคุณวุฒิ</t>
    </r>
  </si>
  <si>
    <t>/นักวิชาการจากส่วนกลางและภูมิภาค</t>
  </si>
  <si>
    <t xml:space="preserve">และคณะทำงาน  </t>
  </si>
  <si>
    <t>การณ์ความรอบรู้การเลี้ยงดูเด็กปฐมวัย</t>
  </si>
  <si>
    <t xml:space="preserve"> -สิ้นสุดโครงการแล้วงบคงเหลือจำนวน </t>
  </si>
  <si>
    <t>38,536 บาท นำไปสมทบกับโครงการ</t>
  </si>
  <si>
    <t>ศึกษาสถานการณ์ ความรอบรู้ในการ</t>
  </si>
  <si>
    <t>เลี้ยงดูเด็กปฐมวัยฯกิจกรรม : ประชุมเชิง</t>
  </si>
  <si>
    <t>ปฏิบัติการร่วมแสดงข้อคิดเห็น และ</t>
  </si>
  <si>
    <t>สรุปผลการศึกษา</t>
  </si>
  <si>
    <t xml:space="preserve"> 2. แพทย์ไม่ทำเวชฯ ผอ.</t>
  </si>
  <si>
    <t xml:space="preserve"> 3. พตส. รอง ผอ. </t>
  </si>
  <si>
    <t xml:space="preserve">  สุรีพร เขมิกา (1,000 บ./เดือน)</t>
  </si>
  <si>
    <t xml:space="preserve"> 4. พตส.พยาบาลวิชาชีพ กิติมา </t>
  </si>
  <si>
    <t xml:space="preserve"> 7. ค่าเช่าบ้าน เขมิกา </t>
  </si>
  <si>
    <t xml:space="preserve"> 8. พตส. พญ. ธนิกา </t>
  </si>
  <si>
    <t xml:space="preserve"> 3. ค่าอาหารประชุมเชิงปฏิบัติการ</t>
  </si>
  <si>
    <t xml:space="preserve"> จัดทำยกร่างรายงานสถานการณ์</t>
  </si>
  <si>
    <t>1.เบี้ยเลี้ยง 2.อาหาร</t>
  </si>
  <si>
    <t>ค่าที่พัก</t>
  </si>
  <si>
    <t>ค่าพาหนะ</t>
  </si>
  <si>
    <t>ลำดับ</t>
  </si>
  <si>
    <t>ชื่อ - สกุล</t>
  </si>
  <si>
    <t>ตำแหน่ง</t>
  </si>
  <si>
    <t>อัตรา</t>
  </si>
  <si>
    <t xml:space="preserve">อัตราวันละ </t>
  </si>
  <si>
    <t>1.เครื่องบิน</t>
  </si>
  <si>
    <t>ค่ารถ</t>
  </si>
  <si>
    <t>ค่าใช้จ่าย</t>
  </si>
  <si>
    <t>รวมเงิน</t>
  </si>
  <si>
    <t>บ้านพัก</t>
  </si>
  <si>
    <t>หมายเหตุ</t>
  </si>
  <si>
    <t>ที่</t>
  </si>
  <si>
    <t>วันละ</t>
  </si>
  <si>
    <t>วัน</t>
  </si>
  <si>
    <t>เงิน</t>
  </si>
  <si>
    <t>เดี่ยว</t>
  </si>
  <si>
    <t>คู่</t>
  </si>
  <si>
    <t>2.รถไฟ</t>
  </si>
  <si>
    <t>รับจ้าง</t>
  </si>
  <si>
    <t>อื่น ๆ</t>
  </si>
  <si>
    <t xml:space="preserve"> </t>
  </si>
  <si>
    <t>3.รถทัวร์</t>
  </si>
  <si>
    <t>รวมเงินทั้งสิ้น</t>
  </si>
  <si>
    <t>...............................................................................ผู้ประมาณการ</t>
  </si>
  <si>
    <t xml:space="preserve">   (นางกิติมา  พัวพัฒนกุล )</t>
  </si>
  <si>
    <t xml:space="preserve">การยืมเงินเพื่อเป็นค่าใช้จ่ายในการประเชิงปฎิบัติการ.......
   </t>
  </si>
  <si>
    <r>
      <t>ข้าพเจ้า  นางเปรมฤทัย เกตุเลน   มีความประสงค์จะยืมเงินเป็นจำนวนเงิน  ........................ บาท</t>
    </r>
    <r>
      <rPr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 xml:space="preserve"> ดังรายละเอียดต่อไปนี้</t>
    </r>
  </si>
  <si>
    <t>ค่าน้ำมัน</t>
  </si>
  <si>
    <t xml:space="preserve">ค่าที่พัก จำนวน 11 ห้อง x 800 บาท x 1 คืน </t>
  </si>
  <si>
    <t>ค่าเบี้ยเลี้ยง จำนวน 24 คน x 240 บาท x 2 วัน</t>
  </si>
  <si>
    <t xml:space="preserve">2. ประชุมเชิงปฏิบัติขับเคลื่อนงานวิจัยเพื่อต่อยอดการทำงานในพื้นที่ </t>
  </si>
  <si>
    <r>
      <rPr>
        <b/>
        <sz val="14"/>
        <color theme="1"/>
        <rFont val="AngsanaUPC"/>
        <family val="1"/>
      </rPr>
      <t>จำนวน</t>
    </r>
    <r>
      <rPr>
        <sz val="14"/>
        <color theme="1"/>
        <rFont val="AngsanaUPC"/>
        <family val="1"/>
      </rPr>
      <t xml:space="preserve"> ทั้งสิ้น 60 คน</t>
    </r>
  </si>
  <si>
    <t>ค่าอาหารว่างและเครื่องดื่ม จำนวน  60 คน x 100 บาท x 1 วัน</t>
  </si>
  <si>
    <t>ค่าวิทยากร จำนวน 3 คน x 600 บาท x 5 ชม</t>
  </si>
  <si>
    <t xml:space="preserve">ค่าพาหนะ (ไป-กลับ) จำนวน 24 คน x 3500 บาท  </t>
  </si>
  <si>
    <t>ค่าวัสดุอุปกรณ์</t>
  </si>
  <si>
    <t>ค่าอาหารกลางวัน จำนวน 60 คน x 450 บาท x 1 วัน</t>
  </si>
  <si>
    <t xml:space="preserve">ในวันที่ 25 กรกฏาคม 2562  ณ จังหวัดเลย และจังหวัดขอนแก่น รวม 2 วัน
</t>
  </si>
  <si>
    <t>ค่าที่พัก จำนวน 11 ห้อง x 800 บาท x 1 คืน</t>
  </si>
  <si>
    <t>ค่าน้ำมัน  1,000 บาท</t>
  </si>
  <si>
    <t>ค่าวัสดุอุปกรณ์  2,680 บาท</t>
  </si>
  <si>
    <t xml:space="preserve">ค่าอาหารกลางวัน จำนวน 60 คน x 450 บาท x 1 วัน </t>
  </si>
  <si>
    <t xml:space="preserve">ประมาณการ (ใหม่) จำนวน  150,000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</si>
</sst>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1"/>
      <color rgb="FF000000"/>
      <name val="Calibri"/>
      <family val="2"/>
    </font>
    <font>
      <sz val="14"/>
      <color rgb="FFFF0000"/>
      <name val="AngsanaUPC"/>
      <family val="1"/>
    </font>
    <font>
      <b/>
      <sz val="16"/>
      <color theme="1"/>
      <name val="AngsanaUPC"/>
      <family val="1"/>
    </font>
    <font>
      <b/>
      <sz val="14"/>
      <name val="AngsanaUPC"/>
      <family val="1"/>
    </font>
    <font>
      <b/>
      <sz val="14"/>
      <color rgb="FFFF0000"/>
      <name val="AngsanaUPC"/>
      <family val="1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22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4" xfId="0" applyFont="1" applyBorder="1"/>
    <xf numFmtId="0" fontId="2" fillId="0" borderId="3" xfId="0" applyFont="1" applyBorder="1"/>
    <xf numFmtId="43" fontId="3" fillId="2" borderId="1" xfId="0" applyNumberFormat="1" applyFont="1" applyFill="1" applyBorder="1"/>
    <xf numFmtId="43" fontId="3" fillId="2" borderId="7" xfId="1" applyNumberFormat="1" applyFont="1" applyFill="1" applyBorder="1"/>
    <xf numFmtId="43" fontId="2" fillId="0" borderId="9" xfId="1" applyNumberFormat="1" applyFont="1" applyBorder="1"/>
    <xf numFmtId="43" fontId="2" fillId="0" borderId="2" xfId="1" applyNumberFormat="1" applyFont="1" applyBorder="1"/>
    <xf numFmtId="43" fontId="2" fillId="0" borderId="9" xfId="0" applyNumberFormat="1" applyFont="1" applyBorder="1"/>
    <xf numFmtId="0" fontId="2" fillId="0" borderId="2" xfId="0" applyFont="1" applyBorder="1"/>
    <xf numFmtId="43" fontId="2" fillId="0" borderId="2" xfId="0" applyNumberFormat="1" applyFont="1" applyBorder="1"/>
    <xf numFmtId="0" fontId="3" fillId="3" borderId="1" xfId="0" applyFont="1" applyFill="1" applyBorder="1" applyAlignment="1">
      <alignment horizontal="center"/>
    </xf>
    <xf numFmtId="43" fontId="2" fillId="0" borderId="3" xfId="1" applyNumberFormat="1" applyFont="1" applyBorder="1"/>
    <xf numFmtId="43" fontId="2" fillId="0" borderId="4" xfId="0" applyNumberFormat="1" applyFont="1" applyBorder="1"/>
    <xf numFmtId="43" fontId="2" fillId="0" borderId="2" xfId="1" applyFont="1" applyBorder="1"/>
    <xf numFmtId="0" fontId="3" fillId="3" borderId="7" xfId="0" applyFont="1" applyFill="1" applyBorder="1"/>
    <xf numFmtId="43" fontId="2" fillId="0" borderId="9" xfId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4" xfId="1" applyNumberFormat="1" applyFont="1" applyBorder="1"/>
    <xf numFmtId="43" fontId="2" fillId="0" borderId="4" xfId="1" applyFont="1" applyBorder="1"/>
    <xf numFmtId="0" fontId="5" fillId="0" borderId="9" xfId="0" applyFont="1" applyBorder="1"/>
    <xf numFmtId="43" fontId="5" fillId="0" borderId="9" xfId="1" applyFont="1" applyBorder="1"/>
    <xf numFmtId="0" fontId="5" fillId="0" borderId="2" xfId="0" applyFont="1" applyBorder="1"/>
    <xf numFmtId="43" fontId="3" fillId="3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3" xfId="1" applyFont="1" applyBorder="1"/>
    <xf numFmtId="0" fontId="2" fillId="0" borderId="9" xfId="0" applyFont="1" applyFill="1" applyBorder="1"/>
    <xf numFmtId="0" fontId="2" fillId="0" borderId="4" xfId="0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3" fillId="0" borderId="2" xfId="1" applyNumberFormat="1" applyFont="1" applyBorder="1"/>
    <xf numFmtId="43" fontId="3" fillId="0" borderId="9" xfId="0" applyNumberFormat="1" applyFont="1" applyBorder="1"/>
    <xf numFmtId="43" fontId="3" fillId="4" borderId="2" xfId="1" applyNumberFormat="1" applyFont="1" applyFill="1" applyBorder="1"/>
    <xf numFmtId="43" fontId="2" fillId="4" borderId="2" xfId="1" applyNumberFormat="1" applyFont="1" applyFill="1" applyBorder="1"/>
    <xf numFmtId="43" fontId="3" fillId="5" borderId="9" xfId="0" applyNumberFormat="1" applyFont="1" applyFill="1" applyBorder="1"/>
    <xf numFmtId="43" fontId="2" fillId="5" borderId="2" xfId="1" applyNumberFormat="1" applyFont="1" applyFill="1" applyBorder="1"/>
    <xf numFmtId="43" fontId="3" fillId="3" borderId="2" xfId="1" applyNumberFormat="1" applyFont="1" applyFill="1" applyBorder="1"/>
    <xf numFmtId="43" fontId="3" fillId="4" borderId="9" xfId="1" applyFont="1" applyFill="1" applyBorder="1"/>
    <xf numFmtId="43" fontId="3" fillId="3" borderId="9" xfId="1" applyNumberFormat="1" applyFont="1" applyFill="1" applyBorder="1"/>
    <xf numFmtId="0" fontId="2" fillId="6" borderId="9" xfId="0" applyFont="1" applyFill="1" applyBorder="1"/>
    <xf numFmtId="0" fontId="3" fillId="7" borderId="1" xfId="0" applyFont="1" applyFill="1" applyBorder="1"/>
    <xf numFmtId="43" fontId="3" fillId="7" borderId="1" xfId="0" applyNumberFormat="1" applyFont="1" applyFill="1" applyBorder="1"/>
    <xf numFmtId="43" fontId="3" fillId="7" borderId="7" xfId="1" applyNumberFormat="1" applyFont="1" applyFill="1" applyBorder="1"/>
    <xf numFmtId="43" fontId="3" fillId="9" borderId="1" xfId="0" applyNumberFormat="1" applyFont="1" applyFill="1" applyBorder="1"/>
    <xf numFmtId="43" fontId="7" fillId="8" borderId="3" xfId="1" applyNumberFormat="1" applyFont="1" applyFill="1" applyBorder="1"/>
    <xf numFmtId="43" fontId="7" fillId="8" borderId="4" xfId="0" applyNumberFormat="1" applyFont="1" applyFill="1" applyBorder="1"/>
    <xf numFmtId="43" fontId="7" fillId="8" borderId="1" xfId="0" applyNumberFormat="1" applyFont="1" applyFill="1" applyBorder="1"/>
    <xf numFmtId="3" fontId="2" fillId="0" borderId="9" xfId="0" applyNumberFormat="1" applyFont="1" applyBorder="1"/>
    <xf numFmtId="43" fontId="3" fillId="6" borderId="4" xfId="0" applyNumberFormat="1" applyFont="1" applyFill="1" applyBorder="1"/>
    <xf numFmtId="43" fontId="3" fillId="5" borderId="4" xfId="0" applyNumberFormat="1" applyFont="1" applyFill="1" applyBorder="1"/>
    <xf numFmtId="43" fontId="3" fillId="5" borderId="3" xfId="1" applyNumberFormat="1" applyFont="1" applyFill="1" applyBorder="1"/>
    <xf numFmtId="43" fontId="2" fillId="5" borderId="3" xfId="1" applyNumberFormat="1" applyFont="1" applyFill="1" applyBorder="1"/>
    <xf numFmtId="43" fontId="3" fillId="0" borderId="4" xfId="0" applyNumberFormat="1" applyFont="1" applyBorder="1"/>
    <xf numFmtId="43" fontId="3" fillId="0" borderId="3" xfId="1" applyNumberFormat="1" applyFont="1" applyBorder="1"/>
    <xf numFmtId="43" fontId="3" fillId="6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3" fontId="2" fillId="2" borderId="8" xfId="1" applyNumberFormat="1" applyFont="1" applyFill="1" applyBorder="1"/>
    <xf numFmtId="43" fontId="2" fillId="2" borderId="9" xfId="1" applyNumberFormat="1" applyFont="1" applyFill="1" applyBorder="1"/>
    <xf numFmtId="43" fontId="3" fillId="7" borderId="6" xfId="1" applyNumberFormat="1" applyFont="1" applyFill="1" applyBorder="1"/>
    <xf numFmtId="43" fontId="3" fillId="9" borderId="6" xfId="1" applyNumberFormat="1" applyFont="1" applyFill="1" applyBorder="1"/>
    <xf numFmtId="43" fontId="7" fillId="8" borderId="6" xfId="1" applyNumberFormat="1" applyFont="1" applyFill="1" applyBorder="1"/>
    <xf numFmtId="43" fontId="3" fillId="2" borderId="2" xfId="1" applyNumberFormat="1" applyFont="1" applyFill="1" applyBorder="1"/>
    <xf numFmtId="43" fontId="2" fillId="0" borderId="0" xfId="1" applyFont="1"/>
    <xf numFmtId="43" fontId="3" fillId="10" borderId="9" xfId="0" applyNumberFormat="1" applyFont="1" applyFill="1" applyBorder="1"/>
    <xf numFmtId="0" fontId="3" fillId="2" borderId="5" xfId="0" applyFont="1" applyFill="1" applyBorder="1"/>
    <xf numFmtId="0" fontId="7" fillId="8" borderId="11" xfId="0" applyFont="1" applyFill="1" applyBorder="1"/>
    <xf numFmtId="0" fontId="3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0" fontId="3" fillId="0" borderId="11" xfId="0" applyFont="1" applyBorder="1"/>
    <xf numFmtId="0" fontId="3" fillId="4" borderId="12" xfId="0" applyFont="1" applyFill="1" applyBorder="1"/>
    <xf numFmtId="43" fontId="3" fillId="4" borderId="9" xfId="0" applyNumberFormat="1" applyFont="1" applyFill="1" applyBorder="1"/>
    <xf numFmtId="0" fontId="3" fillId="3" borderId="12" xfId="0" applyFont="1" applyFill="1" applyBorder="1"/>
    <xf numFmtId="43" fontId="3" fillId="3" borderId="9" xfId="1" applyFont="1" applyFill="1" applyBorder="1"/>
    <xf numFmtId="43" fontId="2" fillId="3" borderId="2" xfId="1" applyNumberFormat="1" applyFont="1" applyFill="1" applyBorder="1"/>
    <xf numFmtId="43" fontId="3" fillId="3" borderId="9" xfId="0" applyNumberFormat="1" applyFont="1" applyFill="1" applyBorder="1"/>
    <xf numFmtId="0" fontId="3" fillId="11" borderId="12" xfId="0" applyFont="1" applyFill="1" applyBorder="1"/>
    <xf numFmtId="43" fontId="3" fillId="11" borderId="9" xfId="0" applyNumberFormat="1" applyFont="1" applyFill="1" applyBorder="1"/>
    <xf numFmtId="43" fontId="3" fillId="11" borderId="2" xfId="1" applyNumberFormat="1" applyFont="1" applyFill="1" applyBorder="1"/>
    <xf numFmtId="43" fontId="2" fillId="11" borderId="2" xfId="1" applyNumberFormat="1" applyFont="1" applyFill="1" applyBorder="1"/>
    <xf numFmtId="43" fontId="3" fillId="12" borderId="2" xfId="1" applyNumberFormat="1" applyFont="1" applyFill="1" applyBorder="1"/>
    <xf numFmtId="0" fontId="3" fillId="11" borderId="8" xfId="0" applyFont="1" applyFill="1" applyBorder="1" applyAlignment="1">
      <alignment horizontal="left"/>
    </xf>
    <xf numFmtId="43" fontId="3" fillId="11" borderId="8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8" xfId="0" applyFont="1" applyFill="1" applyBorder="1"/>
    <xf numFmtId="43" fontId="3" fillId="11" borderId="10" xfId="1" applyNumberFormat="1" applyFont="1" applyFill="1" applyBorder="1"/>
    <xf numFmtId="0" fontId="3" fillId="11" borderId="9" xfId="0" applyFont="1" applyFill="1" applyBorder="1" applyAlignment="1">
      <alignment horizontal="left"/>
    </xf>
    <xf numFmtId="43" fontId="3" fillId="11" borderId="9" xfId="0" applyNumberFormat="1" applyFont="1" applyFill="1" applyBorder="1" applyAlignment="1">
      <alignment horizontal="center"/>
    </xf>
    <xf numFmtId="0" fontId="2" fillId="11" borderId="4" xfId="0" applyFont="1" applyFill="1" applyBorder="1"/>
    <xf numFmtId="43" fontId="3" fillId="11" borderId="4" xfId="0" applyNumberFormat="1" applyFont="1" applyFill="1" applyBorder="1"/>
    <xf numFmtId="43" fontId="3" fillId="11" borderId="4" xfId="1" applyNumberFormat="1" applyFont="1" applyFill="1" applyBorder="1"/>
    <xf numFmtId="43" fontId="3" fillId="11" borderId="3" xfId="1" applyNumberFormat="1" applyFont="1" applyFill="1" applyBorder="1"/>
    <xf numFmtId="0" fontId="3" fillId="3" borderId="1" xfId="0" applyFont="1" applyFill="1" applyBorder="1"/>
    <xf numFmtId="43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/>
    <xf numFmtId="43" fontId="3" fillId="2" borderId="3" xfId="1" applyNumberFormat="1" applyFont="1" applyFill="1" applyBorder="1"/>
    <xf numFmtId="0" fontId="3" fillId="2" borderId="12" xfId="0" applyFont="1" applyFill="1" applyBorder="1"/>
    <xf numFmtId="43" fontId="3" fillId="2" borderId="9" xfId="1" applyFont="1" applyFill="1" applyBorder="1"/>
    <xf numFmtId="43" fontId="2" fillId="2" borderId="2" xfId="1" applyNumberFormat="1" applyFont="1" applyFill="1" applyBorder="1"/>
    <xf numFmtId="43" fontId="3" fillId="2" borderId="9" xfId="0" applyNumberFormat="1" applyFont="1" applyFill="1" applyBorder="1"/>
    <xf numFmtId="0" fontId="3" fillId="12" borderId="12" xfId="0" applyFont="1" applyFill="1" applyBorder="1"/>
    <xf numFmtId="43" fontId="3" fillId="12" borderId="9" xfId="1" applyFont="1" applyFill="1" applyBorder="1"/>
    <xf numFmtId="43" fontId="2" fillId="12" borderId="2" xfId="1" applyNumberFormat="1" applyFont="1" applyFill="1" applyBorder="1"/>
    <xf numFmtId="43" fontId="3" fillId="12" borderId="9" xfId="0" applyNumberFormat="1" applyFont="1" applyFill="1" applyBorder="1"/>
    <xf numFmtId="43" fontId="2" fillId="6" borderId="9" xfId="1" applyNumberFormat="1" applyFont="1" applyFill="1" applyBorder="1"/>
    <xf numFmtId="43" fontId="2" fillId="6" borderId="2" xfId="1" applyNumberFormat="1" applyFont="1" applyFill="1" applyBorder="1"/>
    <xf numFmtId="0" fontId="3" fillId="11" borderId="9" xfId="0" applyFont="1" applyFill="1" applyBorder="1"/>
    <xf numFmtId="0" fontId="3" fillId="6" borderId="4" xfId="0" applyFont="1" applyFill="1" applyBorder="1" applyAlignment="1">
      <alignment horizontal="center"/>
    </xf>
    <xf numFmtId="43" fontId="3" fillId="6" borderId="4" xfId="0" applyNumberFormat="1" applyFont="1" applyFill="1" applyBorder="1" applyAlignment="1">
      <alignment horizontal="center"/>
    </xf>
    <xf numFmtId="0" fontId="3" fillId="6" borderId="3" xfId="0" applyFont="1" applyFill="1" applyBorder="1"/>
    <xf numFmtId="0" fontId="3" fillId="0" borderId="11" xfId="0" applyFont="1" applyBorder="1" applyAlignment="1">
      <alignment horizontal="left"/>
    </xf>
    <xf numFmtId="0" fontId="3" fillId="11" borderId="11" xfId="0" applyFont="1" applyFill="1" applyBorder="1"/>
    <xf numFmtId="43" fontId="2" fillId="11" borderId="3" xfId="1" applyNumberFormat="1" applyFont="1" applyFill="1" applyBorder="1"/>
    <xf numFmtId="43" fontId="8" fillId="11" borderId="9" xfId="0" applyNumberFormat="1" applyFont="1" applyFill="1" applyBorder="1"/>
    <xf numFmtId="187" fontId="3" fillId="3" borderId="2" xfId="1" applyNumberFormat="1" applyFont="1" applyFill="1" applyBorder="1"/>
    <xf numFmtId="187" fontId="3" fillId="11" borderId="9" xfId="0" applyNumberFormat="1" applyFont="1" applyFill="1" applyBorder="1" applyAlignment="1">
      <alignment horizontal="center"/>
    </xf>
    <xf numFmtId="0" fontId="9" fillId="0" borderId="0" xfId="3" applyFont="1" applyBorder="1" applyAlignment="1">
      <alignment vertical="top"/>
    </xf>
    <xf numFmtId="0" fontId="2" fillId="0" borderId="0" xfId="0" applyFont="1" applyAlignment="1"/>
    <xf numFmtId="0" fontId="5" fillId="0" borderId="4" xfId="0" applyFont="1" applyBorder="1"/>
    <xf numFmtId="43" fontId="2" fillId="0" borderId="3" xfId="0" applyNumberFormat="1" applyFont="1" applyBorder="1"/>
    <xf numFmtId="43" fontId="5" fillId="0" borderId="4" xfId="1" applyFont="1" applyBorder="1"/>
    <xf numFmtId="0" fontId="5" fillId="0" borderId="3" xfId="0" applyFont="1" applyBorder="1"/>
    <xf numFmtId="187" fontId="3" fillId="0" borderId="2" xfId="1" applyNumberFormat="1" applyFont="1" applyBorder="1"/>
    <xf numFmtId="0" fontId="2" fillId="13" borderId="0" xfId="0" applyFont="1" applyFill="1"/>
    <xf numFmtId="0" fontId="2" fillId="6" borderId="0" xfId="0" applyFont="1" applyFill="1"/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7" xfId="0" applyFont="1" applyBorder="1" applyAlignment="1"/>
    <xf numFmtId="187" fontId="11" fillId="0" borderId="10" xfId="1" applyNumberFormat="1" applyFont="1" applyBorder="1"/>
    <xf numFmtId="187" fontId="11" fillId="0" borderId="8" xfId="1" applyNumberFormat="1" applyFont="1" applyBorder="1"/>
    <xf numFmtId="0" fontId="11" fillId="0" borderId="8" xfId="0" applyFont="1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187" fontId="11" fillId="0" borderId="8" xfId="1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4" xfId="0" applyFont="1" applyBorder="1" applyAlignment="1"/>
    <xf numFmtId="187" fontId="11" fillId="0" borderId="10" xfId="1" applyNumberFormat="1" applyFont="1" applyBorder="1" applyAlignment="1"/>
    <xf numFmtId="187" fontId="11" fillId="0" borderId="2" xfId="1" applyNumberFormat="1" applyFont="1" applyBorder="1" applyAlignment="1">
      <alignment horizontal="center"/>
    </xf>
    <xf numFmtId="187" fontId="11" fillId="0" borderId="9" xfId="1" applyNumberFormat="1" applyFont="1" applyBorder="1" applyAlignment="1">
      <alignment horizontal="center"/>
    </xf>
    <xf numFmtId="0" fontId="11" fillId="0" borderId="9" xfId="0" applyFont="1" applyBorder="1"/>
    <xf numFmtId="187" fontId="11" fillId="0" borderId="0" xfId="1" applyNumberFormat="1" applyFont="1" applyAlignment="1">
      <alignment horizontal="center"/>
    </xf>
    <xf numFmtId="0" fontId="11" fillId="0" borderId="12" xfId="0" applyFont="1" applyBorder="1" applyAlignment="1"/>
    <xf numFmtId="187" fontId="11" fillId="0" borderId="2" xfId="1" applyNumberFormat="1" applyFont="1" applyBorder="1" applyAlignment="1"/>
    <xf numFmtId="187" fontId="11" fillId="0" borderId="9" xfId="1" applyNumberFormat="1" applyFont="1" applyBorder="1"/>
    <xf numFmtId="0" fontId="11" fillId="0" borderId="4" xfId="0" applyFont="1" applyBorder="1"/>
    <xf numFmtId="0" fontId="11" fillId="0" borderId="13" xfId="0" applyFont="1" applyBorder="1"/>
    <xf numFmtId="0" fontId="13" fillId="0" borderId="4" xfId="0" applyFont="1" applyBorder="1" applyAlignment="1">
      <alignment horizontal="center"/>
    </xf>
    <xf numFmtId="187" fontId="11" fillId="0" borderId="4" xfId="1" applyNumberFormat="1" applyFont="1" applyBorder="1"/>
    <xf numFmtId="187" fontId="11" fillId="0" borderId="13" xfId="1" applyNumberFormat="1" applyFont="1" applyBorder="1"/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/>
    <xf numFmtId="187" fontId="11" fillId="0" borderId="3" xfId="1" applyNumberFormat="1" applyFont="1" applyBorder="1" applyAlignment="1"/>
    <xf numFmtId="187" fontId="11" fillId="0" borderId="3" xfId="1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187" fontId="11" fillId="0" borderId="1" xfId="1" applyNumberFormat="1" applyFont="1" applyBorder="1"/>
    <xf numFmtId="0" fontId="11" fillId="0" borderId="1" xfId="0" applyFont="1" applyBorder="1"/>
    <xf numFmtId="0" fontId="11" fillId="0" borderId="1" xfId="0" quotePrefix="1" applyFont="1" applyFill="1" applyBorder="1"/>
    <xf numFmtId="0" fontId="14" fillId="0" borderId="1" xfId="0" quotePrefix="1" applyFont="1" applyBorder="1"/>
    <xf numFmtId="0" fontId="15" fillId="0" borderId="4" xfId="0" applyFont="1" applyBorder="1"/>
    <xf numFmtId="187" fontId="15" fillId="0" borderId="4" xfId="1" applyNumberFormat="1" applyFont="1" applyBorder="1"/>
    <xf numFmtId="187" fontId="15" fillId="0" borderId="4" xfId="1" applyNumberFormat="1" applyFont="1" applyBorder="1" applyAlignment="1">
      <alignment horizontal="center"/>
    </xf>
    <xf numFmtId="187" fontId="15" fillId="0" borderId="4" xfId="1" applyNumberFormat="1" applyFont="1" applyFill="1" applyBorder="1"/>
    <xf numFmtId="187" fontId="11" fillId="0" borderId="4" xfId="0" applyNumberFormat="1" applyFont="1" applyBorder="1"/>
    <xf numFmtId="0" fontId="11" fillId="0" borderId="0" xfId="0" applyFont="1" applyBorder="1"/>
    <xf numFmtId="187" fontId="11" fillId="0" borderId="0" xfId="1" applyNumberFormat="1" applyFont="1" applyBorder="1"/>
    <xf numFmtId="0" fontId="11" fillId="0" borderId="0" xfId="0" applyFont="1"/>
    <xf numFmtId="0" fontId="11" fillId="0" borderId="0" xfId="0" applyFont="1" applyFill="1" applyBorder="1"/>
    <xf numFmtId="187" fontId="11" fillId="0" borderId="0" xfId="1" applyNumberFormat="1" applyFont="1"/>
    <xf numFmtId="187" fontId="16" fillId="0" borderId="0" xfId="1" applyNumberFormat="1" applyFo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0" fillId="0" borderId="1" xfId="0" applyBorder="1"/>
    <xf numFmtId="0" fontId="15" fillId="0" borderId="1" xfId="0" applyFont="1" applyBorder="1"/>
    <xf numFmtId="187" fontId="15" fillId="0" borderId="1" xfId="1" applyNumberFormat="1" applyFont="1" applyBorder="1"/>
    <xf numFmtId="0" fontId="11" fillId="0" borderId="7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0" fontId="3" fillId="0" borderId="0" xfId="0" applyFont="1"/>
    <xf numFmtId="0" fontId="2" fillId="0" borderId="9" xfId="0" quotePrefix="1" applyFont="1" applyBorder="1"/>
    <xf numFmtId="0" fontId="10" fillId="0" borderId="0" xfId="3" applyFont="1" applyAlignment="1">
      <alignment horizontal="center" vertical="top"/>
    </xf>
    <xf numFmtId="0" fontId="9" fillId="0" borderId="0" xfId="3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/>
    <xf numFmtId="187" fontId="11" fillId="0" borderId="0" xfId="1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3" fontId="3" fillId="6" borderId="9" xfId="1" applyNumberFormat="1" applyFont="1" applyFill="1" applyBorder="1"/>
    <xf numFmtId="43" fontId="2" fillId="6" borderId="3" xfId="1" applyNumberFormat="1" applyFont="1" applyFill="1" applyBorder="1"/>
    <xf numFmtId="43" fontId="3" fillId="6" borderId="2" xfId="1" applyNumberFormat="1" applyFont="1" applyFill="1" applyBorder="1"/>
    <xf numFmtId="43" fontId="3" fillId="6" borderId="9" xfId="0" applyNumberFormat="1" applyFont="1" applyFill="1" applyBorder="1"/>
    <xf numFmtId="43" fontId="2" fillId="6" borderId="9" xfId="1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43" fontId="2" fillId="6" borderId="9" xfId="0" applyNumberFormat="1" applyFont="1" applyFill="1" applyBorder="1"/>
    <xf numFmtId="0" fontId="2" fillId="6" borderId="4" xfId="0" applyFont="1" applyFill="1" applyBorder="1"/>
    <xf numFmtId="43" fontId="2" fillId="6" borderId="2" xfId="0" applyNumberFormat="1" applyFont="1" applyFill="1" applyBorder="1"/>
    <xf numFmtId="43" fontId="2" fillId="6" borderId="2" xfId="1" applyFont="1" applyFill="1" applyBorder="1"/>
    <xf numFmtId="43" fontId="2" fillId="6" borderId="3" xfId="0" applyNumberFormat="1" applyFont="1" applyFill="1" applyBorder="1"/>
  </cellXfs>
  <cellStyles count="4">
    <cellStyle name="Normal 2" xfId="3"/>
    <cellStyle name="Percent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abSelected="1" view="pageBreakPreview" topLeftCell="B1" zoomScaleNormal="100" zoomScaleSheetLayoutView="100" workbookViewId="0">
      <selection activeCell="I14" sqref="I14"/>
    </sheetView>
  </sheetViews>
  <sheetFormatPr defaultColWidth="9" defaultRowHeight="21"/>
  <cols>
    <col min="1" max="1" width="24.75" style="1" customWidth="1"/>
    <col min="2" max="2" width="11.75" style="1" customWidth="1"/>
    <col min="3" max="3" width="11.125" style="1" customWidth="1"/>
    <col min="4" max="4" width="10.875" style="135" customWidth="1"/>
    <col min="5" max="5" width="11.125" style="1" customWidth="1"/>
    <col min="6" max="6" width="6.25" style="1" customWidth="1"/>
    <col min="7" max="7" width="10.875" style="1" customWidth="1"/>
    <col min="8" max="8" width="5.875" style="1" customWidth="1"/>
    <col min="9" max="9" width="44.375" style="1" customWidth="1"/>
    <col min="10" max="10" width="9.625" style="1" customWidth="1"/>
    <col min="11" max="11" width="6.25" style="1" customWidth="1"/>
    <col min="12" max="12" width="9.625" style="1" customWidth="1"/>
    <col min="13" max="13" width="6.25" style="1" customWidth="1"/>
    <col min="14" max="14" width="9.875" style="1" customWidth="1"/>
    <col min="15" max="15" width="6.875" style="1" customWidth="1"/>
    <col min="16" max="16" width="11.25" style="1" customWidth="1"/>
    <col min="17" max="17" width="11.125" style="1" customWidth="1"/>
    <col min="18" max="18" width="10.875" style="1" bestFit="1" customWidth="1"/>
    <col min="19" max="16384" width="9" style="1"/>
  </cols>
  <sheetData>
    <row r="1" spans="1:18" ht="23.25">
      <c r="A1" s="194" t="s">
        <v>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8" ht="23.25">
      <c r="A2" s="194" t="s">
        <v>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ht="23.25">
      <c r="A3" s="194" t="s">
        <v>242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8">
      <c r="A4" s="18"/>
      <c r="B4" s="19" t="s">
        <v>1</v>
      </c>
      <c r="C4" s="195" t="s">
        <v>67</v>
      </c>
      <c r="D4" s="196"/>
      <c r="E4" s="196"/>
      <c r="F4" s="196"/>
      <c r="G4" s="196"/>
      <c r="H4" s="198"/>
      <c r="I4" s="195" t="s">
        <v>68</v>
      </c>
      <c r="J4" s="196"/>
      <c r="K4" s="196"/>
      <c r="L4" s="196"/>
      <c r="M4" s="196"/>
      <c r="N4" s="196"/>
      <c r="O4" s="196"/>
      <c r="P4" s="197"/>
    </row>
    <row r="5" spans="1:18" ht="19.5" customHeight="1">
      <c r="A5" s="20" t="s">
        <v>0</v>
      </c>
      <c r="B5" s="20" t="s">
        <v>66</v>
      </c>
      <c r="C5" s="195" t="s">
        <v>63</v>
      </c>
      <c r="D5" s="196"/>
      <c r="E5" s="196"/>
      <c r="F5" s="198"/>
      <c r="G5" s="196" t="s">
        <v>5</v>
      </c>
      <c r="H5" s="198"/>
      <c r="I5" s="19" t="s">
        <v>0</v>
      </c>
      <c r="J5" s="195" t="s">
        <v>43</v>
      </c>
      <c r="K5" s="198"/>
      <c r="L5" s="195" t="s">
        <v>44</v>
      </c>
      <c r="M5" s="198"/>
      <c r="N5" s="195" t="s">
        <v>45</v>
      </c>
      <c r="O5" s="196"/>
      <c r="P5" s="19" t="s">
        <v>6</v>
      </c>
    </row>
    <row r="6" spans="1:18" ht="21" customHeight="1">
      <c r="A6" s="23"/>
      <c r="B6" s="23"/>
      <c r="C6" s="24" t="s">
        <v>117</v>
      </c>
      <c r="D6" s="209" t="s">
        <v>62</v>
      </c>
      <c r="E6" s="25" t="s">
        <v>6</v>
      </c>
      <c r="F6" s="22" t="s">
        <v>3</v>
      </c>
      <c r="G6" s="25" t="s">
        <v>2</v>
      </c>
      <c r="H6" s="22" t="s">
        <v>3</v>
      </c>
      <c r="I6" s="21"/>
      <c r="J6" s="20" t="s">
        <v>2</v>
      </c>
      <c r="K6" s="22" t="s">
        <v>3</v>
      </c>
      <c r="L6" s="20" t="s">
        <v>2</v>
      </c>
      <c r="M6" s="22" t="s">
        <v>3</v>
      </c>
      <c r="N6" s="19" t="s">
        <v>2</v>
      </c>
      <c r="O6" s="64" t="s">
        <v>3</v>
      </c>
      <c r="P6" s="20" t="s">
        <v>2</v>
      </c>
    </row>
    <row r="7" spans="1:18" ht="22.5" customHeight="1">
      <c r="A7" s="49" t="s">
        <v>4</v>
      </c>
      <c r="B7" s="50">
        <f>B8+B9</f>
        <v>5160600</v>
      </c>
      <c r="C7" s="50">
        <f t="shared" ref="C7:E7" si="0">C8+C9</f>
        <v>3043214.25</v>
      </c>
      <c r="D7" s="50">
        <f t="shared" si="0"/>
        <v>1052537.3700000001</v>
      </c>
      <c r="E7" s="50">
        <f t="shared" si="0"/>
        <v>4095751.62</v>
      </c>
      <c r="F7" s="51">
        <f>E7*100/B7</f>
        <v>79.365802813626317</v>
      </c>
      <c r="G7" s="50">
        <f>B7-E7</f>
        <v>1064848.3799999999</v>
      </c>
      <c r="H7" s="68">
        <f>G7*100/B7</f>
        <v>20.634197186373676</v>
      </c>
      <c r="I7" s="92"/>
      <c r="J7" s="93"/>
      <c r="K7" s="94"/>
      <c r="L7" s="93"/>
      <c r="M7" s="94"/>
      <c r="N7" s="93"/>
      <c r="O7" s="95"/>
      <c r="P7" s="96"/>
    </row>
    <row r="8" spans="1:18" ht="23.25" customHeight="1">
      <c r="A8" s="74" t="s">
        <v>74</v>
      </c>
      <c r="B8" s="5">
        <f t="shared" ref="B8:E9" si="1">B13+B25+B59+B72+B87+B100+B121+B127+B134+B139+B144+B192+B198</f>
        <v>3043214.25</v>
      </c>
      <c r="C8" s="5">
        <f t="shared" si="1"/>
        <v>3043214.25</v>
      </c>
      <c r="D8" s="5">
        <f t="shared" si="1"/>
        <v>0</v>
      </c>
      <c r="E8" s="5">
        <f t="shared" si="1"/>
        <v>3043214.25</v>
      </c>
      <c r="F8" s="6"/>
      <c r="G8" s="52">
        <f>B8-E8</f>
        <v>0</v>
      </c>
      <c r="H8" s="69">
        <f t="shared" ref="H8:H9" si="2">G8*100/B8</f>
        <v>0</v>
      </c>
      <c r="I8" s="97" t="s">
        <v>138</v>
      </c>
      <c r="J8" s="98">
        <f>J10+J21+J55+J67+J97+J141+J190+J196</f>
        <v>694996.38</v>
      </c>
      <c r="K8" s="98">
        <f>(C7+D7+J8)*100/B7</f>
        <v>92.83315893500756</v>
      </c>
      <c r="L8" s="98">
        <f>L10+L21+L55+L67+L97+L141+L190+L196</f>
        <v>219174</v>
      </c>
      <c r="M8" s="98">
        <f>(C7+D7+J8+L8)*100/B7</f>
        <v>97.080223229856998</v>
      </c>
      <c r="N8" s="98">
        <f>N10+N21+N55+N67+N97+N141+N190+N196</f>
        <v>300678</v>
      </c>
      <c r="O8" s="127">
        <f>(C7+D7+J8+L8+N8)*100/B7</f>
        <v>102.90663876293455</v>
      </c>
      <c r="P8" s="89">
        <f>J8+L8+N8</f>
        <v>1214848.3799999999</v>
      </c>
    </row>
    <row r="9" spans="1:18" ht="19.5" customHeight="1">
      <c r="A9" s="75" t="s">
        <v>75</v>
      </c>
      <c r="B9" s="55">
        <f t="shared" si="1"/>
        <v>2117385.75</v>
      </c>
      <c r="C9" s="55">
        <f t="shared" si="1"/>
        <v>0</v>
      </c>
      <c r="D9" s="55">
        <f t="shared" si="1"/>
        <v>1052537.3700000001</v>
      </c>
      <c r="E9" s="55">
        <f t="shared" si="1"/>
        <v>1052537.3700000001</v>
      </c>
      <c r="F9" s="53"/>
      <c r="G9" s="54">
        <f>B9-E9</f>
        <v>1064848.3799999999</v>
      </c>
      <c r="H9" s="70">
        <f t="shared" si="2"/>
        <v>50.290712497710906</v>
      </c>
      <c r="I9" s="99"/>
      <c r="J9" s="100"/>
      <c r="K9" s="101"/>
      <c r="L9" s="100"/>
      <c r="M9" s="101"/>
      <c r="N9" s="100"/>
      <c r="O9" s="101"/>
      <c r="P9" s="102"/>
    </row>
    <row r="10" spans="1:18" ht="24.75" customHeight="1">
      <c r="A10" s="21" t="s">
        <v>118</v>
      </c>
      <c r="B10" s="47">
        <f>B13+B14</f>
        <v>327107.09999999998</v>
      </c>
      <c r="C10" s="47">
        <f>C13+C14</f>
        <v>268807.09999999998</v>
      </c>
      <c r="D10" s="47">
        <f>D13+D14</f>
        <v>27600</v>
      </c>
      <c r="E10" s="47">
        <f>E13+E14</f>
        <v>296407.09999999998</v>
      </c>
      <c r="F10" s="45">
        <f>E10*100/B10</f>
        <v>90.614694697852784</v>
      </c>
      <c r="G10" s="73">
        <f>B10-E10</f>
        <v>30700</v>
      </c>
      <c r="H10" s="39">
        <f>G10*100/B10</f>
        <v>9.3853053021472181</v>
      </c>
      <c r="I10" s="103" t="s">
        <v>139</v>
      </c>
      <c r="J10" s="104">
        <f>SUM(J11:J20)</f>
        <v>29872</v>
      </c>
      <c r="K10" s="104"/>
      <c r="L10" s="104">
        <f t="shared" ref="L10:P10" si="3">SUM(L11:L20)</f>
        <v>0</v>
      </c>
      <c r="M10" s="104"/>
      <c r="N10" s="104">
        <f t="shared" si="3"/>
        <v>0</v>
      </c>
      <c r="O10" s="104"/>
      <c r="P10" s="104">
        <f t="shared" si="3"/>
        <v>29872</v>
      </c>
    </row>
    <row r="11" spans="1:18" ht="18" customHeight="1">
      <c r="A11" s="21" t="s">
        <v>119</v>
      </c>
      <c r="B11" s="2"/>
      <c r="C11" s="2"/>
      <c r="D11" s="117"/>
      <c r="E11" s="8"/>
      <c r="F11" s="8"/>
      <c r="G11" s="40"/>
      <c r="H11" s="39"/>
      <c r="I11" s="48" t="s">
        <v>127</v>
      </c>
      <c r="J11" s="17">
        <v>29872</v>
      </c>
      <c r="K11" s="2"/>
      <c r="L11" s="17"/>
      <c r="M11" s="2"/>
      <c r="N11" s="17"/>
      <c r="O11" s="15"/>
      <c r="P11" s="15">
        <v>29872</v>
      </c>
    </row>
    <row r="12" spans="1:18" ht="20.25" customHeight="1">
      <c r="A12" s="23" t="s">
        <v>120</v>
      </c>
      <c r="B12" s="3"/>
      <c r="C12" s="3"/>
      <c r="D12" s="211"/>
      <c r="E12" s="13"/>
      <c r="F12" s="13"/>
      <c r="G12" s="61"/>
      <c r="H12" s="62"/>
      <c r="I12" s="48" t="s">
        <v>112</v>
      </c>
      <c r="J12" s="2"/>
      <c r="K12" s="2"/>
      <c r="L12" s="2"/>
      <c r="M12" s="2"/>
      <c r="N12" s="17"/>
      <c r="O12" s="10"/>
      <c r="P12" s="10"/>
    </row>
    <row r="13" spans="1:18" ht="20.25" customHeight="1">
      <c r="A13" s="81" t="s">
        <v>65</v>
      </c>
      <c r="B13" s="46">
        <v>268807.09999999998</v>
      </c>
      <c r="C13" s="46">
        <v>268807.09999999998</v>
      </c>
      <c r="D13" s="41">
        <v>0</v>
      </c>
      <c r="E13" s="41">
        <f>SUM(C13:D13)</f>
        <v>268807.09999999998</v>
      </c>
      <c r="F13" s="42"/>
      <c r="G13" s="82">
        <f t="shared" ref="G13:G14" si="4">B13-E13</f>
        <v>0</v>
      </c>
      <c r="H13" s="41">
        <f t="shared" ref="H13" si="5">G13*100/B13</f>
        <v>0</v>
      </c>
      <c r="I13" s="2" t="s">
        <v>133</v>
      </c>
      <c r="J13" s="2"/>
      <c r="K13" s="2"/>
      <c r="L13" s="2"/>
      <c r="M13" s="2"/>
      <c r="N13" s="17"/>
      <c r="O13" s="10"/>
      <c r="P13" s="10"/>
      <c r="Q13" s="72"/>
    </row>
    <row r="14" spans="1:18" ht="25.5" customHeight="1">
      <c r="A14" s="87" t="s">
        <v>64</v>
      </c>
      <c r="B14" s="88">
        <f>SUM(B15:B18)</f>
        <v>58300</v>
      </c>
      <c r="C14" s="88">
        <f>SUM(C15:C18)</f>
        <v>0</v>
      </c>
      <c r="D14" s="88">
        <f t="shared" ref="D14" si="6">SUM(D15:D18)</f>
        <v>27600</v>
      </c>
      <c r="E14" s="89">
        <f>SUM(C14:D14)</f>
        <v>27600</v>
      </c>
      <c r="F14" s="90"/>
      <c r="G14" s="88">
        <f t="shared" si="4"/>
        <v>30700</v>
      </c>
      <c r="H14" s="89">
        <v>0</v>
      </c>
      <c r="I14" s="48" t="s">
        <v>128</v>
      </c>
      <c r="J14" s="2"/>
      <c r="K14" s="2"/>
      <c r="L14" s="2"/>
      <c r="M14" s="2"/>
      <c r="N14" s="17"/>
      <c r="O14" s="10"/>
      <c r="P14" s="10"/>
    </row>
    <row r="15" spans="1:18" ht="25.5" customHeight="1">
      <c r="A15" s="2" t="s">
        <v>121</v>
      </c>
      <c r="B15" s="17">
        <v>20000</v>
      </c>
      <c r="C15" s="17">
        <v>0</v>
      </c>
      <c r="D15" s="214">
        <v>20000</v>
      </c>
      <c r="E15" s="8">
        <f>SUM(C15:D15)</f>
        <v>20000</v>
      </c>
      <c r="F15" s="8"/>
      <c r="G15" s="40">
        <f t="shared" ref="G15" si="7">B15-E15</f>
        <v>0</v>
      </c>
      <c r="H15" s="39">
        <f t="shared" ref="H15" si="8">G15*100/B15</f>
        <v>0</v>
      </c>
      <c r="I15" s="2" t="s">
        <v>82</v>
      </c>
      <c r="J15" s="17"/>
      <c r="K15" s="2"/>
      <c r="L15" s="17"/>
      <c r="M15" s="2"/>
      <c r="N15" s="17"/>
      <c r="O15" s="15"/>
      <c r="P15" s="15"/>
      <c r="R15" s="72"/>
    </row>
    <row r="16" spans="1:18" ht="21" customHeight="1">
      <c r="A16" s="2" t="s">
        <v>122</v>
      </c>
      <c r="B16" s="2"/>
      <c r="C16" s="2"/>
      <c r="D16" s="117"/>
      <c r="E16" s="8"/>
      <c r="F16" s="8"/>
      <c r="G16" s="40"/>
      <c r="H16" s="39"/>
      <c r="I16" s="2" t="s">
        <v>83</v>
      </c>
      <c r="J16" s="2"/>
      <c r="K16" s="2"/>
      <c r="L16" s="2"/>
      <c r="M16" s="2"/>
      <c r="N16" s="2"/>
      <c r="O16" s="10"/>
      <c r="P16" s="10"/>
    </row>
    <row r="17" spans="1:16" ht="18.75" customHeight="1">
      <c r="A17" s="2" t="s">
        <v>123</v>
      </c>
      <c r="B17" s="2"/>
      <c r="C17" s="2"/>
      <c r="D17" s="117"/>
      <c r="E17" s="8"/>
      <c r="F17" s="8"/>
      <c r="G17" s="40"/>
      <c r="H17" s="39"/>
      <c r="I17" s="2" t="s">
        <v>84</v>
      </c>
      <c r="J17" s="2"/>
      <c r="K17" s="2"/>
      <c r="L17" s="2"/>
      <c r="M17" s="2"/>
      <c r="N17" s="2"/>
      <c r="O17" s="10"/>
      <c r="P17" s="10"/>
    </row>
    <row r="18" spans="1:16" ht="24.75" customHeight="1">
      <c r="A18" s="2" t="s">
        <v>124</v>
      </c>
      <c r="B18" s="17">
        <v>38300</v>
      </c>
      <c r="C18" s="17">
        <v>0</v>
      </c>
      <c r="D18" s="214">
        <v>7600</v>
      </c>
      <c r="E18" s="8">
        <f>SUM(C18:D18)</f>
        <v>7600</v>
      </c>
      <c r="F18" s="8"/>
      <c r="G18" s="40">
        <f t="shared" ref="G18" si="9">B18-E18</f>
        <v>30700</v>
      </c>
      <c r="H18" s="39">
        <v>0</v>
      </c>
      <c r="I18" s="2" t="s">
        <v>108</v>
      </c>
      <c r="J18" s="2"/>
      <c r="K18" s="2"/>
      <c r="L18" s="2"/>
      <c r="M18" s="2"/>
      <c r="N18" s="2"/>
      <c r="O18" s="10"/>
      <c r="P18" s="10"/>
    </row>
    <row r="19" spans="1:16" ht="23.25" customHeight="1">
      <c r="A19" s="2" t="s">
        <v>125</v>
      </c>
      <c r="B19" s="9"/>
      <c r="C19" s="2"/>
      <c r="D19" s="117"/>
      <c r="E19" s="8"/>
      <c r="F19" s="8"/>
      <c r="G19" s="9"/>
      <c r="H19" s="10"/>
      <c r="I19" s="2"/>
      <c r="J19" s="2"/>
      <c r="K19" s="2"/>
      <c r="L19" s="2"/>
      <c r="M19" s="2"/>
      <c r="N19" s="2"/>
      <c r="O19" s="10"/>
      <c r="P19" s="10"/>
    </row>
    <row r="20" spans="1:16" ht="24" customHeight="1">
      <c r="A20" s="3" t="s">
        <v>126</v>
      </c>
      <c r="B20" s="3"/>
      <c r="C20" s="3"/>
      <c r="D20" s="211"/>
      <c r="E20" s="13"/>
      <c r="F20" s="13"/>
      <c r="G20" s="14"/>
      <c r="H20" s="4"/>
      <c r="I20" s="3"/>
      <c r="J20" s="3"/>
      <c r="K20" s="3"/>
      <c r="L20" s="3"/>
      <c r="M20" s="3"/>
      <c r="N20" s="3"/>
      <c r="O20" s="4"/>
      <c r="P20" s="4"/>
    </row>
    <row r="21" spans="1:16">
      <c r="A21" s="21" t="s">
        <v>129</v>
      </c>
      <c r="B21" s="47">
        <f>B25+B26</f>
        <v>253363.22</v>
      </c>
      <c r="C21" s="47">
        <f>C25+C26</f>
        <v>59100</v>
      </c>
      <c r="D21" s="210">
        <f>D25+D26</f>
        <v>138992</v>
      </c>
      <c r="E21" s="47">
        <f>E25+E26</f>
        <v>198092</v>
      </c>
      <c r="F21" s="45">
        <f>E21*100/B21</f>
        <v>78.184986755378304</v>
      </c>
      <c r="G21" s="73">
        <f>B21-E21</f>
        <v>55271.22</v>
      </c>
      <c r="H21" s="39">
        <f>G21*100/B21</f>
        <v>21.815013244621692</v>
      </c>
      <c r="I21" s="103" t="s">
        <v>139</v>
      </c>
      <c r="J21" s="104">
        <f>SUM(J22:J54)</f>
        <v>307400</v>
      </c>
      <c r="K21" s="104"/>
      <c r="L21" s="104">
        <f t="shared" ref="L21:P21" si="10">SUM(L22:L54)</f>
        <v>0</v>
      </c>
      <c r="M21" s="104"/>
      <c r="N21" s="104">
        <f t="shared" si="10"/>
        <v>0</v>
      </c>
      <c r="O21" s="104"/>
      <c r="P21" s="104">
        <f t="shared" si="10"/>
        <v>157400</v>
      </c>
    </row>
    <row r="22" spans="1:16" ht="24.75" customHeight="1">
      <c r="A22" s="21" t="s">
        <v>130</v>
      </c>
      <c r="B22" s="2"/>
      <c r="C22" s="2"/>
      <c r="D22" s="215"/>
      <c r="E22" s="10"/>
      <c r="F22" s="10"/>
      <c r="G22" s="40"/>
      <c r="H22" s="39"/>
      <c r="I22" s="2" t="s">
        <v>240</v>
      </c>
      <c r="J22" s="56">
        <v>7400</v>
      </c>
      <c r="K22" s="2"/>
      <c r="L22" s="17">
        <v>0</v>
      </c>
      <c r="M22" s="2"/>
      <c r="N22" s="17">
        <v>0</v>
      </c>
      <c r="O22" s="15"/>
      <c r="P22" s="66">
        <f>J22+L22+N22</f>
        <v>7400</v>
      </c>
    </row>
    <row r="23" spans="1:16" ht="24" customHeight="1">
      <c r="A23" s="21" t="s">
        <v>131</v>
      </c>
      <c r="B23" s="9"/>
      <c r="C23" s="2"/>
      <c r="D23" s="215"/>
      <c r="E23" s="10"/>
      <c r="F23" s="10"/>
      <c r="G23" s="40"/>
      <c r="H23" s="39"/>
      <c r="I23" s="2" t="s">
        <v>241</v>
      </c>
      <c r="J23" s="2"/>
      <c r="K23" s="2"/>
      <c r="L23" s="2"/>
      <c r="M23" s="2"/>
      <c r="N23" s="17"/>
      <c r="O23" s="10"/>
      <c r="P23" s="10"/>
    </row>
    <row r="24" spans="1:16" ht="21.75" customHeight="1">
      <c r="A24" s="23" t="s">
        <v>132</v>
      </c>
      <c r="B24" s="14"/>
      <c r="C24" s="3"/>
      <c r="D24" s="216"/>
      <c r="E24" s="4"/>
      <c r="F24" s="4"/>
      <c r="G24" s="61"/>
      <c r="H24" s="62"/>
      <c r="I24" s="2" t="s">
        <v>246</v>
      </c>
      <c r="J24" s="2"/>
      <c r="K24" s="2"/>
      <c r="L24" s="2"/>
      <c r="M24" s="2"/>
      <c r="N24" s="17"/>
      <c r="O24" s="10"/>
      <c r="P24" s="10"/>
    </row>
    <row r="25" spans="1:16" ht="19.5" customHeight="1">
      <c r="A25" s="81" t="s">
        <v>65</v>
      </c>
      <c r="B25" s="46">
        <v>59100</v>
      </c>
      <c r="C25" s="46">
        <v>59100</v>
      </c>
      <c r="D25" s="212">
        <v>0</v>
      </c>
      <c r="E25" s="41">
        <f>SUM(C25:D25)</f>
        <v>59100</v>
      </c>
      <c r="F25" s="42"/>
      <c r="G25" s="82">
        <f t="shared" ref="G25:G26" si="11">B25-E25</f>
        <v>0</v>
      </c>
      <c r="H25" s="41">
        <f t="shared" ref="H25" si="12">G25*100/B25</f>
        <v>0</v>
      </c>
      <c r="I25" s="48" t="s">
        <v>85</v>
      </c>
      <c r="J25" s="2"/>
      <c r="K25" s="2"/>
      <c r="L25" s="17"/>
      <c r="M25" s="2"/>
      <c r="N25" s="17"/>
      <c r="O25" s="15"/>
      <c r="P25" s="15"/>
    </row>
    <row r="26" spans="1:16" ht="21" customHeight="1">
      <c r="A26" s="87" t="s">
        <v>64</v>
      </c>
      <c r="B26" s="88">
        <f>SUM(B27:B54)</f>
        <v>194263.22</v>
      </c>
      <c r="C26" s="88">
        <f>SUM(C27:C54)</f>
        <v>0</v>
      </c>
      <c r="D26" s="213">
        <f>SUM(D27:D54)</f>
        <v>138992</v>
      </c>
      <c r="E26" s="89">
        <f>SUM(C26:D26)</f>
        <v>138992</v>
      </c>
      <c r="F26" s="90"/>
      <c r="G26" s="88">
        <f t="shared" si="11"/>
        <v>55271.22</v>
      </c>
      <c r="H26" s="89">
        <v>0</v>
      </c>
      <c r="I26" s="2" t="s">
        <v>86</v>
      </c>
      <c r="J26" s="17"/>
      <c r="K26" s="2"/>
      <c r="L26" s="2"/>
      <c r="M26" s="2"/>
      <c r="N26" s="17"/>
      <c r="O26" s="10"/>
      <c r="P26" s="15"/>
    </row>
    <row r="27" spans="1:16" ht="21" customHeight="1">
      <c r="A27" s="2" t="s">
        <v>134</v>
      </c>
      <c r="B27" s="9">
        <v>84000</v>
      </c>
      <c r="C27" s="9">
        <v>0</v>
      </c>
      <c r="D27" s="217">
        <v>84000</v>
      </c>
      <c r="E27" s="11">
        <f>SUM(C27:D27)</f>
        <v>84000</v>
      </c>
      <c r="F27" s="10"/>
      <c r="G27" s="9">
        <f>B27-E27</f>
        <v>0</v>
      </c>
      <c r="H27" s="134">
        <f>G27*100/B27</f>
        <v>0</v>
      </c>
      <c r="I27" s="2" t="s">
        <v>147</v>
      </c>
      <c r="J27" s="2"/>
      <c r="K27" s="2"/>
      <c r="L27" s="2"/>
      <c r="M27" s="2"/>
      <c r="N27" s="17"/>
      <c r="O27" s="10"/>
      <c r="P27" s="10"/>
    </row>
    <row r="28" spans="1:16">
      <c r="A28" s="2" t="s">
        <v>135</v>
      </c>
      <c r="B28" s="9"/>
      <c r="C28" s="2"/>
      <c r="D28" s="215"/>
      <c r="E28" s="10"/>
      <c r="F28" s="10"/>
      <c r="G28" s="40"/>
      <c r="H28" s="39"/>
      <c r="I28" s="1" t="s">
        <v>148</v>
      </c>
      <c r="J28" s="17"/>
      <c r="K28" s="2"/>
      <c r="L28" s="2"/>
      <c r="M28" s="2"/>
      <c r="N28" s="17"/>
      <c r="O28" s="10"/>
      <c r="P28" s="15"/>
    </row>
    <row r="29" spans="1:16" ht="27" customHeight="1">
      <c r="A29" s="2" t="s">
        <v>136</v>
      </c>
      <c r="B29" s="9"/>
      <c r="C29" s="2"/>
      <c r="D29" s="215"/>
      <c r="E29" s="10"/>
      <c r="F29" s="10"/>
      <c r="G29" s="40"/>
      <c r="H29" s="39"/>
      <c r="I29" s="2" t="s">
        <v>87</v>
      </c>
      <c r="J29" s="2"/>
      <c r="K29" s="2"/>
      <c r="L29" s="2"/>
      <c r="M29" s="2"/>
      <c r="N29" s="17"/>
      <c r="O29" s="10"/>
      <c r="P29" s="10"/>
    </row>
    <row r="30" spans="1:16" ht="27" customHeight="1">
      <c r="A30" s="3" t="s">
        <v>137</v>
      </c>
      <c r="B30" s="14"/>
      <c r="C30" s="3"/>
      <c r="D30" s="216"/>
      <c r="E30" s="4"/>
      <c r="F30" s="4"/>
      <c r="G30" s="61"/>
      <c r="H30" s="62"/>
      <c r="I30" s="2" t="s">
        <v>91</v>
      </c>
      <c r="J30" s="3"/>
      <c r="K30" s="3"/>
      <c r="L30" s="3"/>
      <c r="M30" s="3"/>
      <c r="N30" s="28"/>
      <c r="O30" s="4"/>
      <c r="P30" s="4"/>
    </row>
    <row r="31" spans="1:16" ht="42" customHeight="1">
      <c r="A31" s="2" t="s">
        <v>140</v>
      </c>
      <c r="B31" s="9">
        <v>53700</v>
      </c>
      <c r="C31" s="9">
        <v>0</v>
      </c>
      <c r="D31" s="217">
        <v>44992</v>
      </c>
      <c r="E31" s="11">
        <f>SUM(C31:D31)</f>
        <v>44992</v>
      </c>
      <c r="F31" s="10"/>
      <c r="G31" s="9">
        <f>B31-E31</f>
        <v>8708</v>
      </c>
      <c r="H31" s="8">
        <v>0</v>
      </c>
      <c r="I31" s="189" t="s">
        <v>294</v>
      </c>
      <c r="J31" s="17">
        <v>150000</v>
      </c>
      <c r="K31" s="2"/>
      <c r="L31" s="17"/>
      <c r="M31" s="2"/>
      <c r="N31" s="17"/>
      <c r="O31" s="15"/>
      <c r="P31" s="17">
        <v>150000</v>
      </c>
    </row>
    <row r="32" spans="1:16" ht="28.5" customHeight="1">
      <c r="A32" s="2" t="s">
        <v>141</v>
      </c>
      <c r="B32" s="9"/>
      <c r="C32" s="9"/>
      <c r="D32" s="217"/>
      <c r="E32" s="11"/>
      <c r="F32" s="10"/>
      <c r="G32" s="9"/>
      <c r="H32" s="8"/>
      <c r="I32" s="2" t="s">
        <v>243</v>
      </c>
      <c r="J32" s="2"/>
      <c r="K32" s="2"/>
      <c r="L32" s="17">
        <v>0</v>
      </c>
      <c r="M32" s="2"/>
      <c r="N32" s="17">
        <v>0</v>
      </c>
      <c r="O32" s="10"/>
      <c r="P32" s="67">
        <f>J32+L32+N32</f>
        <v>0</v>
      </c>
    </row>
    <row r="33" spans="1:16" ht="29.25" customHeight="1">
      <c r="A33" s="2" t="s">
        <v>136</v>
      </c>
      <c r="B33" s="9"/>
      <c r="C33" s="9"/>
      <c r="D33" s="217"/>
      <c r="E33" s="11"/>
      <c r="F33" s="10"/>
      <c r="G33" s="9"/>
      <c r="H33" s="8"/>
      <c r="I33" s="2" t="s">
        <v>244</v>
      </c>
      <c r="J33" s="17"/>
      <c r="K33" s="17"/>
      <c r="L33" s="17"/>
      <c r="M33" s="2"/>
      <c r="N33" s="17"/>
      <c r="O33" s="10"/>
      <c r="P33" s="67"/>
    </row>
    <row r="34" spans="1:16" ht="29.25" customHeight="1">
      <c r="A34" s="2" t="s">
        <v>142</v>
      </c>
      <c r="B34" s="9"/>
      <c r="C34" s="9"/>
      <c r="D34" s="217"/>
      <c r="E34" s="11"/>
      <c r="F34" s="10"/>
      <c r="G34" s="9"/>
      <c r="H34" s="8"/>
      <c r="I34" s="2" t="s">
        <v>245</v>
      </c>
      <c r="J34" s="2"/>
      <c r="K34" s="17"/>
      <c r="L34" s="17"/>
      <c r="M34" s="2"/>
      <c r="N34" s="17"/>
      <c r="O34" s="10"/>
      <c r="P34" s="67"/>
    </row>
    <row r="35" spans="1:16" ht="26.25" customHeight="1">
      <c r="A35" s="2" t="s">
        <v>259</v>
      </c>
      <c r="B35" s="9">
        <v>53000</v>
      </c>
      <c r="C35" s="9">
        <v>0</v>
      </c>
      <c r="D35" s="217">
        <v>10000</v>
      </c>
      <c r="E35" s="11">
        <f t="shared" ref="E35" si="13">SUM(C35:D35)</f>
        <v>10000</v>
      </c>
      <c r="F35" s="10"/>
      <c r="G35" s="9">
        <f>B35-E35</f>
        <v>43000</v>
      </c>
      <c r="H35" s="8">
        <v>0</v>
      </c>
      <c r="I35" s="2" t="s">
        <v>295</v>
      </c>
      <c r="J35" s="17"/>
      <c r="K35" s="2"/>
      <c r="L35" s="17">
        <v>0</v>
      </c>
      <c r="M35" s="2"/>
      <c r="N35" s="17">
        <v>0</v>
      </c>
      <c r="O35" s="10"/>
      <c r="P35" s="67">
        <f t="shared" ref="P35" si="14">J35+L35+N35</f>
        <v>0</v>
      </c>
    </row>
    <row r="36" spans="1:16" ht="24.75" customHeight="1">
      <c r="A36" s="2" t="s">
        <v>260</v>
      </c>
      <c r="B36" s="9"/>
      <c r="C36" s="9"/>
      <c r="D36" s="217"/>
      <c r="E36" s="11"/>
      <c r="F36" s="10"/>
      <c r="G36" s="2"/>
      <c r="H36" s="10"/>
      <c r="I36" s="2" t="s">
        <v>88</v>
      </c>
      <c r="J36" s="2"/>
      <c r="K36" s="2"/>
      <c r="L36" s="2"/>
      <c r="M36" s="2"/>
      <c r="N36" s="17"/>
      <c r="O36" s="10"/>
      <c r="P36" s="10"/>
    </row>
    <row r="37" spans="1:16" ht="26.25" customHeight="1">
      <c r="A37" s="2" t="s">
        <v>143</v>
      </c>
      <c r="B37" s="9"/>
      <c r="C37" s="9"/>
      <c r="D37" s="217"/>
      <c r="E37" s="11"/>
      <c r="F37" s="10"/>
      <c r="G37" s="2"/>
      <c r="H37" s="10"/>
      <c r="I37" s="2" t="s">
        <v>89</v>
      </c>
      <c r="J37" s="17"/>
      <c r="K37" s="2"/>
      <c r="L37" s="2"/>
      <c r="M37" s="2"/>
      <c r="N37" s="17"/>
      <c r="O37" s="10"/>
      <c r="P37" s="15"/>
    </row>
    <row r="38" spans="1:16" ht="26.25" customHeight="1">
      <c r="A38" s="2" t="s">
        <v>7</v>
      </c>
      <c r="B38" s="9"/>
      <c r="C38" s="9"/>
      <c r="D38" s="217"/>
      <c r="E38" s="11"/>
      <c r="F38" s="10"/>
      <c r="G38" s="2"/>
      <c r="H38" s="10"/>
      <c r="I38" s="2" t="s">
        <v>90</v>
      </c>
      <c r="J38" s="2"/>
      <c r="K38" s="2"/>
      <c r="L38" s="2"/>
      <c r="M38" s="2"/>
      <c r="N38" s="17"/>
      <c r="O38" s="10"/>
      <c r="P38" s="10"/>
    </row>
    <row r="39" spans="1:16" ht="27" customHeight="1">
      <c r="A39" s="2" t="s">
        <v>144</v>
      </c>
      <c r="B39" s="9">
        <v>3563.22</v>
      </c>
      <c r="C39" s="9">
        <v>0</v>
      </c>
      <c r="D39" s="217">
        <v>0</v>
      </c>
      <c r="E39" s="11">
        <f t="shared" ref="E39" si="15">SUM(C39:D39)</f>
        <v>0</v>
      </c>
      <c r="F39" s="10"/>
      <c r="G39" s="9">
        <f>B39-E39</f>
        <v>3563.22</v>
      </c>
      <c r="H39" s="8">
        <v>0</v>
      </c>
      <c r="I39" s="2" t="s">
        <v>238</v>
      </c>
      <c r="J39" s="2"/>
      <c r="K39" s="2"/>
      <c r="L39" s="2"/>
      <c r="M39" s="2"/>
      <c r="N39" s="17"/>
      <c r="O39" s="10"/>
      <c r="P39" s="10"/>
    </row>
    <row r="40" spans="1:16" ht="24.75" customHeight="1">
      <c r="A40" s="2" t="s">
        <v>145</v>
      </c>
      <c r="B40" s="9"/>
      <c r="C40" s="2"/>
      <c r="D40" s="215"/>
      <c r="E40" s="10"/>
      <c r="F40" s="10"/>
      <c r="G40" s="2"/>
      <c r="H40" s="10"/>
      <c r="I40" s="2" t="s">
        <v>239</v>
      </c>
      <c r="J40" s="2"/>
      <c r="K40" s="2"/>
      <c r="L40" s="2"/>
      <c r="M40" s="2"/>
      <c r="N40" s="17"/>
      <c r="O40" s="10"/>
      <c r="P40" s="10"/>
    </row>
    <row r="41" spans="1:16" ht="24.75" customHeight="1">
      <c r="A41" s="2" t="s">
        <v>146</v>
      </c>
      <c r="B41" s="9"/>
      <c r="C41" s="2"/>
      <c r="D41" s="215"/>
      <c r="E41" s="10"/>
      <c r="F41" s="10"/>
      <c r="G41" s="2"/>
      <c r="H41" s="10"/>
      <c r="I41" s="190" t="s">
        <v>306</v>
      </c>
      <c r="J41" s="9"/>
      <c r="K41" s="2"/>
      <c r="L41" s="2"/>
      <c r="M41" s="2"/>
      <c r="N41" s="17"/>
      <c r="O41" s="10"/>
      <c r="P41" s="10"/>
    </row>
    <row r="42" spans="1:16" ht="24.75" customHeight="1">
      <c r="A42" s="2"/>
      <c r="B42" s="9"/>
      <c r="C42" s="2"/>
      <c r="D42" s="215"/>
      <c r="E42" s="10"/>
      <c r="F42" s="10"/>
      <c r="G42" s="2"/>
      <c r="H42" s="10"/>
      <c r="I42" s="2" t="s">
        <v>305</v>
      </c>
      <c r="J42" s="17">
        <v>27000</v>
      </c>
      <c r="K42" s="2"/>
      <c r="L42" s="2"/>
      <c r="M42" s="2"/>
      <c r="N42" s="17"/>
      <c r="O42" s="10"/>
      <c r="P42" s="10"/>
    </row>
    <row r="43" spans="1:16" ht="24.75" customHeight="1">
      <c r="A43" s="2"/>
      <c r="B43" s="9"/>
      <c r="C43" s="2"/>
      <c r="D43" s="215"/>
      <c r="E43" s="10"/>
      <c r="F43" s="10"/>
      <c r="G43" s="2"/>
      <c r="H43" s="10"/>
      <c r="I43" s="2" t="s">
        <v>296</v>
      </c>
      <c r="J43" s="17">
        <v>6000</v>
      </c>
      <c r="K43" s="2"/>
      <c r="L43" s="2"/>
      <c r="M43" s="2"/>
      <c r="N43" s="17"/>
      <c r="O43" s="10"/>
      <c r="P43" s="10"/>
    </row>
    <row r="44" spans="1:16" ht="24.75" customHeight="1">
      <c r="A44" s="2"/>
      <c r="B44" s="9"/>
      <c r="C44" s="2"/>
      <c r="D44" s="215"/>
      <c r="E44" s="10"/>
      <c r="F44" s="10"/>
      <c r="G44" s="2"/>
      <c r="H44" s="10"/>
      <c r="I44" s="2" t="s">
        <v>297</v>
      </c>
      <c r="J44" s="17">
        <v>9000</v>
      </c>
      <c r="K44" s="2"/>
      <c r="L44" s="2"/>
      <c r="M44" s="2"/>
      <c r="N44" s="17"/>
      <c r="O44" s="10"/>
      <c r="P44" s="10"/>
    </row>
    <row r="45" spans="1:16" ht="24.75" customHeight="1">
      <c r="A45" s="2"/>
      <c r="B45" s="9"/>
      <c r="C45" s="2"/>
      <c r="D45" s="215"/>
      <c r="E45" s="10"/>
      <c r="F45" s="10"/>
      <c r="G45" s="2"/>
      <c r="H45" s="10"/>
      <c r="I45" s="2" t="s">
        <v>293</v>
      </c>
      <c r="J45" s="17">
        <v>11520</v>
      </c>
      <c r="K45" s="2"/>
      <c r="L45" s="2"/>
      <c r="M45" s="2"/>
      <c r="N45" s="17"/>
      <c r="O45" s="10"/>
      <c r="P45" s="10"/>
    </row>
    <row r="46" spans="1:16" ht="24.75" customHeight="1">
      <c r="A46" s="2"/>
      <c r="B46" s="9"/>
      <c r="C46" s="2"/>
      <c r="D46" s="215"/>
      <c r="E46" s="10"/>
      <c r="F46" s="10"/>
      <c r="G46" s="2"/>
      <c r="H46" s="10"/>
      <c r="I46" s="191" t="s">
        <v>302</v>
      </c>
      <c r="J46" s="17">
        <v>8800</v>
      </c>
      <c r="K46" s="2"/>
      <c r="L46" s="2"/>
      <c r="M46" s="2"/>
      <c r="N46" s="17"/>
      <c r="O46" s="10"/>
      <c r="P46" s="10"/>
    </row>
    <row r="47" spans="1:16" ht="24.75" customHeight="1">
      <c r="A47" s="2"/>
      <c r="B47" s="9"/>
      <c r="C47" s="2"/>
      <c r="D47" s="215"/>
      <c r="E47" s="10"/>
      <c r="F47" s="10"/>
      <c r="G47" s="2"/>
      <c r="H47" s="10"/>
      <c r="I47" s="191" t="s">
        <v>298</v>
      </c>
      <c r="J47" s="17">
        <v>84000</v>
      </c>
      <c r="K47" s="2"/>
      <c r="L47" s="2"/>
      <c r="M47" s="2"/>
      <c r="N47" s="17"/>
      <c r="O47" s="10"/>
      <c r="P47" s="10"/>
    </row>
    <row r="48" spans="1:16" ht="24.75" customHeight="1">
      <c r="A48" s="2"/>
      <c r="B48" s="9"/>
      <c r="C48" s="2"/>
      <c r="D48" s="215"/>
      <c r="E48" s="10"/>
      <c r="F48" s="10"/>
      <c r="G48" s="2"/>
      <c r="H48" s="10"/>
      <c r="I48" s="2" t="s">
        <v>303</v>
      </c>
      <c r="J48" s="17">
        <v>1000</v>
      </c>
      <c r="K48" s="2"/>
      <c r="L48" s="2"/>
      <c r="M48" s="2"/>
      <c r="N48" s="17"/>
      <c r="O48" s="10"/>
      <c r="P48" s="10"/>
    </row>
    <row r="49" spans="1:16" ht="24.75" customHeight="1">
      <c r="A49" s="2"/>
      <c r="B49" s="9"/>
      <c r="C49" s="2"/>
      <c r="D49" s="215"/>
      <c r="E49" s="10"/>
      <c r="F49" s="10"/>
      <c r="G49" s="2"/>
      <c r="H49" s="10"/>
      <c r="I49" s="2" t="s">
        <v>304</v>
      </c>
      <c r="J49" s="17">
        <v>2680</v>
      </c>
      <c r="K49" s="2"/>
      <c r="L49" s="2"/>
      <c r="M49" s="2"/>
      <c r="N49" s="17"/>
      <c r="O49" s="10"/>
      <c r="P49" s="10"/>
    </row>
    <row r="50" spans="1:16" ht="24.75" customHeight="1">
      <c r="A50" s="2"/>
      <c r="B50" s="9"/>
      <c r="C50" s="2"/>
      <c r="D50" s="215"/>
      <c r="E50" s="10"/>
      <c r="F50" s="10"/>
      <c r="G50" s="2"/>
      <c r="H50" s="10"/>
      <c r="I50" s="2"/>
      <c r="J50" s="2"/>
      <c r="K50" s="2"/>
      <c r="L50" s="2"/>
      <c r="M50" s="2"/>
      <c r="N50" s="17"/>
      <c r="O50" s="10"/>
      <c r="P50" s="10"/>
    </row>
    <row r="51" spans="1:16" ht="24.75" customHeight="1">
      <c r="A51" s="2"/>
      <c r="B51" s="9"/>
      <c r="C51" s="2"/>
      <c r="D51" s="215"/>
      <c r="E51" s="10"/>
      <c r="F51" s="10"/>
      <c r="G51" s="2"/>
      <c r="H51" s="10"/>
      <c r="I51" s="2"/>
      <c r="J51" s="2"/>
      <c r="K51" s="2"/>
      <c r="L51" s="2"/>
      <c r="M51" s="2"/>
      <c r="N51" s="17"/>
      <c r="O51" s="10"/>
      <c r="P51" s="10"/>
    </row>
    <row r="52" spans="1:16" ht="24.75" customHeight="1">
      <c r="A52" s="2"/>
      <c r="B52" s="9"/>
      <c r="C52" s="2"/>
      <c r="D52" s="215"/>
      <c r="E52" s="10"/>
      <c r="F52" s="10"/>
      <c r="G52" s="2"/>
      <c r="H52" s="10"/>
      <c r="I52" s="2"/>
      <c r="J52" s="2"/>
      <c r="K52" s="2"/>
      <c r="L52" s="2"/>
      <c r="M52" s="2"/>
      <c r="N52" s="17"/>
      <c r="O52" s="10"/>
      <c r="P52" s="10"/>
    </row>
    <row r="53" spans="1:16" ht="24.75" customHeight="1">
      <c r="A53" s="2"/>
      <c r="B53" s="9"/>
      <c r="C53" s="2"/>
      <c r="D53" s="215"/>
      <c r="E53" s="10"/>
      <c r="F53" s="10"/>
      <c r="G53" s="2"/>
      <c r="H53" s="10"/>
      <c r="I53" s="2"/>
      <c r="J53" s="2"/>
      <c r="K53" s="2"/>
      <c r="L53" s="2"/>
      <c r="M53" s="2"/>
      <c r="N53" s="17"/>
      <c r="O53" s="10"/>
      <c r="P53" s="10"/>
    </row>
    <row r="54" spans="1:16" ht="22.5" customHeight="1">
      <c r="A54" s="3"/>
      <c r="B54" s="3"/>
      <c r="C54" s="3"/>
      <c r="D54" s="218"/>
      <c r="E54" s="3"/>
      <c r="F54" s="3"/>
      <c r="G54" s="3"/>
      <c r="H54" s="4"/>
      <c r="I54" s="3"/>
      <c r="J54" s="3"/>
      <c r="K54" s="3"/>
      <c r="L54" s="3"/>
      <c r="M54" s="3"/>
      <c r="N54" s="28"/>
      <c r="O54" s="4"/>
      <c r="P54" s="4"/>
    </row>
    <row r="55" spans="1:16" ht="25.5" customHeight="1">
      <c r="A55" s="21" t="s">
        <v>149</v>
      </c>
      <c r="B55" s="47">
        <f>B59+B60</f>
        <v>772136.78</v>
      </c>
      <c r="C55" s="47">
        <f t="shared" ref="C55:E55" si="16">C59+C60</f>
        <v>657736.78</v>
      </c>
      <c r="D55" s="210">
        <f t="shared" si="16"/>
        <v>75864</v>
      </c>
      <c r="E55" s="47">
        <f t="shared" si="16"/>
        <v>733600.78</v>
      </c>
      <c r="F55" s="45">
        <f>E55*100/B55</f>
        <v>95.009174410782506</v>
      </c>
      <c r="G55" s="73">
        <f>B55-E55</f>
        <v>38536</v>
      </c>
      <c r="H55" s="39">
        <f>G55*100/B55</f>
        <v>4.9908255892174953</v>
      </c>
      <c r="I55" s="103" t="s">
        <v>139</v>
      </c>
      <c r="J55" s="104">
        <f>SUM(J56:J66)</f>
        <v>0</v>
      </c>
      <c r="K55" s="104"/>
      <c r="L55" s="104">
        <f>SUM(L56:L66)</f>
        <v>0</v>
      </c>
      <c r="M55" s="104"/>
      <c r="N55" s="104">
        <f>SUM(N56:N66)</f>
        <v>0</v>
      </c>
      <c r="O55" s="104"/>
      <c r="P55" s="104">
        <f>SUM(P56:P66)</f>
        <v>0</v>
      </c>
    </row>
    <row r="56" spans="1:16" ht="24" customHeight="1">
      <c r="A56" s="21" t="s">
        <v>150</v>
      </c>
      <c r="B56" s="2"/>
      <c r="C56" s="2"/>
      <c r="D56" s="215"/>
      <c r="E56" s="10"/>
      <c r="F56" s="10"/>
      <c r="G56" s="2"/>
      <c r="H56" s="10"/>
      <c r="I56" s="48" t="s">
        <v>247</v>
      </c>
      <c r="J56" s="17">
        <v>0</v>
      </c>
      <c r="K56" s="2"/>
      <c r="L56" s="17"/>
      <c r="M56" s="2"/>
      <c r="N56" s="17"/>
      <c r="O56" s="15"/>
      <c r="P56" s="15">
        <v>0</v>
      </c>
    </row>
    <row r="57" spans="1:16" ht="26.25" customHeight="1">
      <c r="A57" s="21" t="s">
        <v>151</v>
      </c>
      <c r="B57" s="2"/>
      <c r="C57" s="2"/>
      <c r="D57" s="215"/>
      <c r="E57" s="10"/>
      <c r="F57" s="10"/>
      <c r="G57" s="2"/>
      <c r="H57" s="10"/>
      <c r="I57" s="2" t="s">
        <v>248</v>
      </c>
      <c r="J57" s="2"/>
      <c r="K57" s="2"/>
      <c r="L57" s="2"/>
      <c r="M57" s="2"/>
      <c r="N57" s="2"/>
      <c r="O57" s="10"/>
      <c r="P57" s="10"/>
    </row>
    <row r="58" spans="1:16" ht="26.25" customHeight="1">
      <c r="A58" s="23" t="s">
        <v>48</v>
      </c>
      <c r="B58" s="3"/>
      <c r="C58" s="3"/>
      <c r="D58" s="216"/>
      <c r="E58" s="4"/>
      <c r="F58" s="4"/>
      <c r="G58" s="3"/>
      <c r="H58" s="4"/>
      <c r="I58" s="2" t="s">
        <v>249</v>
      </c>
      <c r="J58" s="2"/>
      <c r="K58" s="2"/>
      <c r="L58" s="2"/>
      <c r="M58" s="2"/>
      <c r="N58" s="2"/>
      <c r="O58" s="10"/>
      <c r="P58" s="10"/>
    </row>
    <row r="59" spans="1:16">
      <c r="A59" s="108" t="s">
        <v>65</v>
      </c>
      <c r="B59" s="109">
        <v>657736.78</v>
      </c>
      <c r="C59" s="109">
        <v>657736.78</v>
      </c>
      <c r="D59" s="212">
        <v>0</v>
      </c>
      <c r="E59" s="71">
        <f>SUM(C59:D59)</f>
        <v>657736.78</v>
      </c>
      <c r="F59" s="110"/>
      <c r="G59" s="111">
        <f t="shared" ref="G59:G60" si="17">B59-E59</f>
        <v>0</v>
      </c>
      <c r="H59" s="71">
        <f t="shared" ref="H59" si="18">G59*100/B59</f>
        <v>0</v>
      </c>
      <c r="I59" s="2" t="s">
        <v>250</v>
      </c>
      <c r="J59" s="2"/>
      <c r="K59" s="2"/>
      <c r="L59" s="2"/>
      <c r="M59" s="2"/>
      <c r="N59" s="2"/>
      <c r="O59" s="10"/>
      <c r="P59" s="10"/>
    </row>
    <row r="60" spans="1:16">
      <c r="A60" s="87" t="s">
        <v>64</v>
      </c>
      <c r="B60" s="88">
        <f>SUM(B61:B66)</f>
        <v>114400</v>
      </c>
      <c r="C60" s="88">
        <f>SUM(C61:C66)</f>
        <v>0</v>
      </c>
      <c r="D60" s="213">
        <f>SUM(D61:D66)</f>
        <v>75864</v>
      </c>
      <c r="E60" s="89">
        <f>SUM(C60:D60)</f>
        <v>75864</v>
      </c>
      <c r="F60" s="90"/>
      <c r="G60" s="88">
        <f t="shared" si="17"/>
        <v>38536</v>
      </c>
      <c r="H60" s="89">
        <v>0</v>
      </c>
      <c r="I60" s="2" t="s">
        <v>251</v>
      </c>
      <c r="J60" s="2"/>
      <c r="K60" s="2"/>
      <c r="L60" s="2"/>
      <c r="M60" s="2"/>
      <c r="N60" s="2"/>
      <c r="O60" s="10"/>
      <c r="P60" s="10"/>
    </row>
    <row r="61" spans="1:16">
      <c r="A61" s="2" t="s">
        <v>152</v>
      </c>
      <c r="B61" s="17">
        <v>114400</v>
      </c>
      <c r="C61" s="9">
        <v>0</v>
      </c>
      <c r="D61" s="217">
        <v>75864</v>
      </c>
      <c r="E61" s="11">
        <f t="shared" ref="E61" si="19">SUM(C61:D61)</f>
        <v>75864</v>
      </c>
      <c r="F61" s="10"/>
      <c r="G61" s="9">
        <f>B61-E61</f>
        <v>38536</v>
      </c>
      <c r="H61" s="8">
        <v>0</v>
      </c>
      <c r="I61" s="2" t="s">
        <v>252</v>
      </c>
      <c r="J61" s="2"/>
      <c r="K61" s="2"/>
      <c r="L61" s="2"/>
      <c r="M61" s="2"/>
      <c r="N61" s="2"/>
      <c r="O61" s="10"/>
      <c r="P61" s="10"/>
    </row>
    <row r="62" spans="1:16">
      <c r="A62" s="2" t="s">
        <v>153</v>
      </c>
      <c r="B62" s="2"/>
      <c r="C62" s="2"/>
      <c r="D62" s="215"/>
      <c r="E62" s="10"/>
      <c r="F62" s="10"/>
      <c r="G62" s="2"/>
      <c r="H62" s="10"/>
      <c r="I62" s="2"/>
      <c r="J62" s="2"/>
      <c r="K62" s="2"/>
      <c r="L62" s="2"/>
      <c r="M62" s="2"/>
      <c r="N62" s="2"/>
      <c r="O62" s="10"/>
      <c r="P62" s="10"/>
    </row>
    <row r="63" spans="1:16">
      <c r="A63" s="2" t="s">
        <v>154</v>
      </c>
      <c r="B63" s="2"/>
      <c r="C63" s="2"/>
      <c r="D63" s="215"/>
      <c r="E63" s="10"/>
      <c r="F63" s="10"/>
      <c r="G63" s="2"/>
      <c r="H63" s="10"/>
      <c r="I63" s="2"/>
      <c r="J63" s="2"/>
      <c r="K63" s="2"/>
      <c r="L63" s="2"/>
      <c r="M63" s="2"/>
      <c r="N63" s="2"/>
      <c r="O63" s="10"/>
      <c r="P63" s="10"/>
    </row>
    <row r="64" spans="1:16">
      <c r="A64" s="2" t="s">
        <v>155</v>
      </c>
      <c r="B64" s="2"/>
      <c r="C64" s="2"/>
      <c r="D64" s="215"/>
      <c r="E64" s="10"/>
      <c r="F64" s="10"/>
      <c r="G64" s="2"/>
      <c r="H64" s="10"/>
      <c r="I64" s="2"/>
      <c r="J64" s="2"/>
      <c r="K64" s="2"/>
      <c r="L64" s="2"/>
      <c r="M64" s="2"/>
      <c r="N64" s="2"/>
      <c r="O64" s="10"/>
      <c r="P64" s="10"/>
    </row>
    <row r="65" spans="1:16">
      <c r="A65" s="2"/>
      <c r="B65" s="2"/>
      <c r="C65" s="2"/>
      <c r="D65" s="215"/>
      <c r="E65" s="10"/>
      <c r="F65" s="10"/>
      <c r="G65" s="2"/>
      <c r="H65" s="10"/>
      <c r="I65" s="2"/>
      <c r="J65" s="2"/>
      <c r="K65" s="2"/>
      <c r="L65" s="2"/>
      <c r="M65" s="2"/>
      <c r="N65" s="2"/>
      <c r="O65" s="10"/>
      <c r="P65" s="10"/>
    </row>
    <row r="66" spans="1:16">
      <c r="A66" s="3"/>
      <c r="B66" s="3"/>
      <c r="C66" s="3"/>
      <c r="D66" s="216"/>
      <c r="E66" s="4"/>
      <c r="F66" s="4"/>
      <c r="G66" s="3"/>
      <c r="H66" s="4"/>
      <c r="I66" s="3"/>
      <c r="J66" s="3"/>
      <c r="K66" s="3"/>
      <c r="L66" s="3"/>
      <c r="M66" s="3"/>
      <c r="N66" s="3"/>
      <c r="O66" s="4"/>
      <c r="P66" s="4"/>
    </row>
    <row r="67" spans="1:16">
      <c r="A67" s="21" t="s">
        <v>156</v>
      </c>
      <c r="B67" s="47">
        <f>B72+B73</f>
        <v>115539</v>
      </c>
      <c r="C67" s="47">
        <f t="shared" ref="C67:E67" si="20">C72+C73</f>
        <v>62638.400000000001</v>
      </c>
      <c r="D67" s="210">
        <f t="shared" si="20"/>
        <v>33995</v>
      </c>
      <c r="E67" s="47">
        <f t="shared" si="20"/>
        <v>96633.4</v>
      </c>
      <c r="F67" s="45">
        <f>E67*100/B67</f>
        <v>83.637040306736253</v>
      </c>
      <c r="G67" s="73">
        <f>B67-E67</f>
        <v>18905.600000000006</v>
      </c>
      <c r="H67" s="39">
        <f>G67*100/B67</f>
        <v>16.36295969326375</v>
      </c>
      <c r="I67" s="103" t="s">
        <v>139</v>
      </c>
      <c r="J67" s="104">
        <f>SUM(J68:J79)</f>
        <v>7850</v>
      </c>
      <c r="K67" s="105"/>
      <c r="L67" s="104">
        <f>SUM(L68:L79)</f>
        <v>0</v>
      </c>
      <c r="M67" s="105"/>
      <c r="N67" s="104">
        <f>SUM(N68:N79)</f>
        <v>0</v>
      </c>
      <c r="O67" s="106"/>
      <c r="P67" s="107">
        <f>J67+L67+N67</f>
        <v>7850</v>
      </c>
    </row>
    <row r="68" spans="1:16">
      <c r="A68" s="21" t="s">
        <v>157</v>
      </c>
      <c r="B68" s="2"/>
      <c r="C68" s="2"/>
      <c r="D68" s="215"/>
      <c r="E68" s="10"/>
      <c r="F68" s="10"/>
      <c r="G68" s="2"/>
      <c r="H68" s="10"/>
      <c r="I68" s="2" t="s">
        <v>103</v>
      </c>
      <c r="J68" s="17">
        <v>7850</v>
      </c>
      <c r="K68" s="2"/>
      <c r="L68" s="17">
        <v>0</v>
      </c>
      <c r="M68" s="17"/>
      <c r="N68" s="17">
        <v>0</v>
      </c>
      <c r="O68" s="15"/>
      <c r="P68" s="67">
        <f>J68+L68+N68</f>
        <v>7850</v>
      </c>
    </row>
    <row r="69" spans="1:16">
      <c r="A69" s="21" t="s">
        <v>158</v>
      </c>
      <c r="B69" s="2"/>
      <c r="C69" s="2"/>
      <c r="D69" s="215"/>
      <c r="E69" s="10"/>
      <c r="F69" s="10"/>
      <c r="G69" s="2"/>
      <c r="H69" s="10"/>
      <c r="I69" s="1" t="s">
        <v>9</v>
      </c>
      <c r="J69" s="2"/>
      <c r="K69" s="2"/>
      <c r="L69" s="2"/>
      <c r="M69" s="2"/>
      <c r="N69" s="17"/>
      <c r="O69" s="10"/>
      <c r="P69" s="10"/>
    </row>
    <row r="70" spans="1:16">
      <c r="A70" s="21" t="s">
        <v>159</v>
      </c>
      <c r="B70" s="2"/>
      <c r="C70" s="2"/>
      <c r="D70" s="215"/>
      <c r="E70" s="10"/>
      <c r="F70" s="10"/>
      <c r="G70" s="2"/>
      <c r="H70" s="10"/>
      <c r="I70" s="1" t="s">
        <v>170</v>
      </c>
      <c r="J70" s="2"/>
      <c r="K70" s="2"/>
      <c r="L70" s="2"/>
      <c r="M70" s="2"/>
      <c r="N70" s="17"/>
      <c r="O70" s="10"/>
      <c r="P70" s="10"/>
    </row>
    <row r="71" spans="1:16">
      <c r="A71" s="80" t="s">
        <v>80</v>
      </c>
      <c r="B71" s="3"/>
      <c r="C71" s="3"/>
      <c r="D71" s="216"/>
      <c r="E71" s="4"/>
      <c r="F71" s="4"/>
      <c r="G71" s="3"/>
      <c r="H71" s="4"/>
      <c r="I71" s="2" t="s">
        <v>171</v>
      </c>
      <c r="J71" s="2"/>
      <c r="K71" s="2"/>
      <c r="L71" s="2"/>
      <c r="M71" s="2"/>
      <c r="N71" s="17"/>
      <c r="O71" s="10"/>
      <c r="P71" s="10"/>
    </row>
    <row r="72" spans="1:16">
      <c r="A72" s="83" t="s">
        <v>65</v>
      </c>
      <c r="B72" s="84">
        <v>62638.400000000001</v>
      </c>
      <c r="C72" s="84">
        <v>62638.400000000001</v>
      </c>
      <c r="D72" s="212">
        <v>0</v>
      </c>
      <c r="E72" s="45">
        <f>SUM(C72:D72)</f>
        <v>62638.400000000001</v>
      </c>
      <c r="F72" s="85"/>
      <c r="G72" s="86">
        <f t="shared" ref="G72:G73" si="21">B72-E72</f>
        <v>0</v>
      </c>
      <c r="H72" s="45">
        <v>0</v>
      </c>
      <c r="I72" s="2" t="s">
        <v>172</v>
      </c>
      <c r="J72" s="2"/>
      <c r="K72" s="17"/>
      <c r="L72" s="17"/>
      <c r="M72" s="2"/>
      <c r="N72" s="17"/>
      <c r="O72" s="15"/>
      <c r="P72" s="15"/>
    </row>
    <row r="73" spans="1:16">
      <c r="A73" s="87" t="s">
        <v>64</v>
      </c>
      <c r="B73" s="88">
        <f>SUM(B74:B82)</f>
        <v>52900.6</v>
      </c>
      <c r="C73" s="88">
        <f>SUM(C74:C82)</f>
        <v>0</v>
      </c>
      <c r="D73" s="213">
        <f>SUM(D74:D82)</f>
        <v>33995</v>
      </c>
      <c r="E73" s="89">
        <f>SUM(C73:D73)</f>
        <v>33995</v>
      </c>
      <c r="F73" s="90"/>
      <c r="G73" s="88">
        <f t="shared" si="21"/>
        <v>18905.599999999999</v>
      </c>
      <c r="H73" s="89">
        <v>0</v>
      </c>
      <c r="I73" s="2" t="s">
        <v>113</v>
      </c>
      <c r="J73" s="17"/>
      <c r="K73" s="2"/>
      <c r="L73" s="2"/>
      <c r="M73" s="2"/>
      <c r="N73" s="2"/>
      <c r="O73" s="10"/>
      <c r="P73" s="10"/>
    </row>
    <row r="74" spans="1:16">
      <c r="A74" s="2" t="s">
        <v>160</v>
      </c>
      <c r="B74" s="17">
        <v>16500.599999999999</v>
      </c>
      <c r="C74" s="9">
        <v>0</v>
      </c>
      <c r="D74" s="217">
        <v>7395</v>
      </c>
      <c r="E74" s="11">
        <f t="shared" ref="E74" si="22">SUM(C74:D74)</f>
        <v>7395</v>
      </c>
      <c r="F74" s="10"/>
      <c r="G74" s="9">
        <f>B74-E74</f>
        <v>9105.5999999999985</v>
      </c>
      <c r="H74" s="8">
        <v>0</v>
      </c>
      <c r="I74" s="2" t="s">
        <v>114</v>
      </c>
      <c r="J74" s="17"/>
      <c r="K74" s="2"/>
      <c r="L74" s="2"/>
      <c r="M74" s="2"/>
      <c r="N74" s="2"/>
      <c r="O74" s="10"/>
      <c r="P74" s="10"/>
    </row>
    <row r="75" spans="1:16">
      <c r="A75" s="2" t="s">
        <v>161</v>
      </c>
      <c r="B75" s="2"/>
      <c r="C75" s="2"/>
      <c r="D75" s="215"/>
      <c r="E75" s="10"/>
      <c r="F75" s="10"/>
      <c r="G75" s="2"/>
      <c r="H75" s="10"/>
      <c r="I75" s="2" t="s">
        <v>104</v>
      </c>
      <c r="J75" s="2"/>
      <c r="K75" s="2"/>
      <c r="L75" s="2"/>
      <c r="M75" s="2"/>
      <c r="N75" s="2"/>
      <c r="O75" s="10"/>
      <c r="P75" s="10"/>
    </row>
    <row r="76" spans="1:16">
      <c r="A76" s="2" t="s">
        <v>162</v>
      </c>
      <c r="B76" s="2"/>
      <c r="C76" s="2"/>
      <c r="D76" s="215"/>
      <c r="E76" s="10"/>
      <c r="F76" s="10"/>
      <c r="G76" s="2"/>
      <c r="H76" s="10"/>
      <c r="I76" s="2" t="s">
        <v>105</v>
      </c>
      <c r="J76" s="17"/>
      <c r="K76" s="2"/>
      <c r="L76" s="2"/>
      <c r="M76" s="2"/>
      <c r="N76" s="2"/>
      <c r="O76" s="10"/>
      <c r="P76" s="10"/>
    </row>
    <row r="77" spans="1:16">
      <c r="A77" s="2" t="s">
        <v>163</v>
      </c>
      <c r="B77" s="2"/>
      <c r="C77" s="2"/>
      <c r="D77" s="215"/>
      <c r="E77" s="10"/>
      <c r="F77" s="10"/>
      <c r="G77" s="2"/>
      <c r="H77" s="10"/>
      <c r="I77" s="2" t="s">
        <v>106</v>
      </c>
      <c r="J77" s="17"/>
      <c r="K77" s="2"/>
      <c r="L77" s="17"/>
      <c r="M77" s="17"/>
      <c r="N77" s="17"/>
      <c r="O77" s="15"/>
      <c r="P77" s="116"/>
    </row>
    <row r="78" spans="1:16">
      <c r="A78" s="2" t="s">
        <v>164</v>
      </c>
      <c r="B78" s="2"/>
      <c r="C78" s="2"/>
      <c r="D78" s="215"/>
      <c r="E78" s="10"/>
      <c r="F78" s="10"/>
      <c r="G78" s="2"/>
      <c r="H78" s="10"/>
      <c r="I78" s="2" t="s">
        <v>107</v>
      </c>
      <c r="J78" s="17"/>
      <c r="K78" s="2"/>
      <c r="L78" s="17"/>
      <c r="M78" s="17"/>
      <c r="N78" s="17"/>
      <c r="O78" s="15"/>
      <c r="P78" s="117"/>
    </row>
    <row r="79" spans="1:16">
      <c r="A79" s="2" t="s">
        <v>165</v>
      </c>
      <c r="B79" s="17">
        <v>36400</v>
      </c>
      <c r="C79" s="9">
        <v>0</v>
      </c>
      <c r="D79" s="217">
        <v>26600</v>
      </c>
      <c r="E79" s="11">
        <f t="shared" ref="E79" si="23">SUM(C79:D79)</f>
        <v>26600</v>
      </c>
      <c r="F79" s="10"/>
      <c r="G79" s="9">
        <f>B79-E79</f>
        <v>9800</v>
      </c>
      <c r="H79" s="8">
        <f t="shared" ref="H79" si="24">G79*100/B79</f>
        <v>26.923076923076923</v>
      </c>
      <c r="I79" s="2" t="s">
        <v>173</v>
      </c>
      <c r="J79" s="2"/>
      <c r="K79" s="2"/>
      <c r="L79" s="2"/>
      <c r="M79" s="2"/>
      <c r="N79" s="2"/>
      <c r="O79" s="10"/>
      <c r="P79" s="10"/>
    </row>
    <row r="80" spans="1:16">
      <c r="A80" s="2" t="s">
        <v>166</v>
      </c>
      <c r="B80" s="2"/>
      <c r="C80" s="2"/>
      <c r="D80" s="215"/>
      <c r="E80" s="10"/>
      <c r="F80" s="10"/>
      <c r="G80" s="2"/>
      <c r="H80" s="10"/>
      <c r="I80" s="2"/>
      <c r="J80" s="2"/>
      <c r="K80" s="2"/>
      <c r="L80" s="2"/>
      <c r="M80" s="2"/>
      <c r="N80" s="2"/>
      <c r="O80" s="10"/>
      <c r="P80" s="10"/>
    </row>
    <row r="81" spans="1:16">
      <c r="A81" s="2" t="s">
        <v>167</v>
      </c>
      <c r="B81" s="2"/>
      <c r="C81" s="2"/>
      <c r="D81" s="215"/>
      <c r="E81" s="10"/>
      <c r="F81" s="10"/>
      <c r="G81" s="2"/>
      <c r="H81" s="10"/>
      <c r="I81" s="2"/>
      <c r="J81" s="2"/>
      <c r="K81" s="2"/>
      <c r="L81" s="2"/>
      <c r="M81" s="2"/>
      <c r="N81" s="2"/>
      <c r="O81" s="10"/>
      <c r="P81" s="10"/>
    </row>
    <row r="82" spans="1:16">
      <c r="A82" s="2" t="s">
        <v>168</v>
      </c>
      <c r="B82" s="2"/>
      <c r="C82" s="2"/>
      <c r="D82" s="215"/>
      <c r="E82" s="10"/>
      <c r="F82" s="10"/>
      <c r="G82" s="2"/>
      <c r="H82" s="10"/>
      <c r="I82" s="2"/>
      <c r="J82" s="2"/>
      <c r="K82" s="2"/>
      <c r="L82" s="2"/>
      <c r="M82" s="2"/>
      <c r="N82" s="2"/>
      <c r="O82" s="10"/>
      <c r="P82" s="10"/>
    </row>
    <row r="83" spans="1:16">
      <c r="A83" s="3" t="s">
        <v>169</v>
      </c>
      <c r="B83" s="3"/>
      <c r="C83" s="3"/>
      <c r="D83" s="216"/>
      <c r="E83" s="4"/>
      <c r="F83" s="4"/>
      <c r="G83" s="3"/>
      <c r="H83" s="4"/>
      <c r="I83" s="3"/>
      <c r="J83" s="3"/>
      <c r="K83" s="3"/>
      <c r="L83" s="3"/>
      <c r="M83" s="3"/>
      <c r="N83" s="3"/>
      <c r="O83" s="4"/>
      <c r="P83" s="4"/>
    </row>
    <row r="84" spans="1:16">
      <c r="A84" s="21" t="s">
        <v>174</v>
      </c>
      <c r="B84" s="47">
        <f>B87+B88</f>
        <v>106080</v>
      </c>
      <c r="C84" s="47">
        <f t="shared" ref="C84:E84" si="25">C87+C88</f>
        <v>0</v>
      </c>
      <c r="D84" s="210">
        <f t="shared" si="25"/>
        <v>80698</v>
      </c>
      <c r="E84" s="47">
        <f t="shared" si="25"/>
        <v>80698</v>
      </c>
      <c r="F84" s="45">
        <f>E84*100/B84</f>
        <v>76.07277526395174</v>
      </c>
      <c r="G84" s="73">
        <f>B84-E84</f>
        <v>25382</v>
      </c>
      <c r="H84" s="39">
        <f>G84*100/B84</f>
        <v>23.927224736048267</v>
      </c>
      <c r="I84" s="48" t="s">
        <v>81</v>
      </c>
      <c r="J84" s="17"/>
      <c r="K84" s="2"/>
      <c r="L84" s="17"/>
      <c r="M84" s="2"/>
      <c r="N84" s="17"/>
      <c r="O84" s="15"/>
      <c r="P84" s="15"/>
    </row>
    <row r="85" spans="1:16">
      <c r="A85" s="21" t="s">
        <v>175</v>
      </c>
      <c r="B85" s="2"/>
      <c r="C85" s="2"/>
      <c r="D85" s="215"/>
      <c r="E85" s="10"/>
      <c r="F85" s="10"/>
      <c r="G85" s="2"/>
      <c r="H85" s="10"/>
      <c r="I85" s="48" t="s">
        <v>115</v>
      </c>
      <c r="J85" s="2"/>
      <c r="K85" s="2"/>
      <c r="L85" s="2"/>
      <c r="M85" s="2"/>
      <c r="N85" s="17"/>
      <c r="O85" s="10"/>
      <c r="P85" s="10"/>
    </row>
    <row r="86" spans="1:16">
      <c r="A86" s="80" t="s">
        <v>176</v>
      </c>
      <c r="B86" s="3"/>
      <c r="C86" s="3"/>
      <c r="D86" s="216"/>
      <c r="E86" s="4"/>
      <c r="F86" s="4"/>
      <c r="G86" s="3"/>
      <c r="H86" s="4"/>
      <c r="I86" s="2" t="s">
        <v>82</v>
      </c>
      <c r="J86" s="2"/>
      <c r="K86" s="2"/>
      <c r="L86" s="2"/>
      <c r="M86" s="2"/>
      <c r="N86" s="17"/>
      <c r="O86" s="10"/>
      <c r="P86" s="10"/>
    </row>
    <row r="87" spans="1:16">
      <c r="A87" s="83" t="s">
        <v>65</v>
      </c>
      <c r="B87" s="84">
        <v>0</v>
      </c>
      <c r="C87" s="84">
        <v>0</v>
      </c>
      <c r="D87" s="212">
        <v>0</v>
      </c>
      <c r="E87" s="45">
        <f>SUM(C87:D87)</f>
        <v>0</v>
      </c>
      <c r="F87" s="85"/>
      <c r="G87" s="86">
        <f t="shared" ref="G87:G88" si="26">B87-E87</f>
        <v>0</v>
      </c>
      <c r="H87" s="45">
        <v>0</v>
      </c>
      <c r="I87" s="2" t="s">
        <v>83</v>
      </c>
      <c r="J87" s="2"/>
      <c r="K87" s="2"/>
      <c r="L87" s="2"/>
      <c r="M87" s="2"/>
      <c r="N87" s="17"/>
      <c r="O87" s="10"/>
      <c r="P87" s="10"/>
    </row>
    <row r="88" spans="1:16">
      <c r="A88" s="87" t="s">
        <v>64</v>
      </c>
      <c r="B88" s="88">
        <f>SUM(B89:B96)</f>
        <v>106080</v>
      </c>
      <c r="C88" s="88">
        <f>SUM(C89:C96)</f>
        <v>0</v>
      </c>
      <c r="D88" s="213">
        <f>SUM(D89:D96)</f>
        <v>80698</v>
      </c>
      <c r="E88" s="89">
        <f>SUM(C88:D88)</f>
        <v>80698</v>
      </c>
      <c r="F88" s="90"/>
      <c r="G88" s="88">
        <f t="shared" si="26"/>
        <v>25382</v>
      </c>
      <c r="H88" s="89">
        <v>0</v>
      </c>
      <c r="I88" s="2" t="s">
        <v>84</v>
      </c>
      <c r="J88" s="17"/>
      <c r="K88" s="2"/>
      <c r="L88" s="17"/>
      <c r="M88" s="2"/>
      <c r="N88" s="17"/>
      <c r="O88" s="15"/>
      <c r="P88" s="15"/>
    </row>
    <row r="89" spans="1:16">
      <c r="A89" s="2" t="s">
        <v>177</v>
      </c>
      <c r="B89" s="17">
        <v>7200</v>
      </c>
      <c r="C89" s="9">
        <v>0</v>
      </c>
      <c r="D89" s="217">
        <v>5700</v>
      </c>
      <c r="E89" s="11">
        <f t="shared" ref="E89" si="27">SUM(C89:D89)</f>
        <v>5700</v>
      </c>
      <c r="F89" s="10"/>
      <c r="G89" s="9">
        <f>B89-E89</f>
        <v>1500</v>
      </c>
      <c r="H89" s="8">
        <v>0</v>
      </c>
      <c r="I89" s="2" t="s">
        <v>108</v>
      </c>
      <c r="J89" s="2"/>
      <c r="K89" s="2"/>
      <c r="L89" s="2"/>
      <c r="M89" s="2"/>
      <c r="N89" s="2"/>
      <c r="O89" s="10"/>
      <c r="P89" s="10"/>
    </row>
    <row r="90" spans="1:16">
      <c r="A90" s="2" t="s">
        <v>178</v>
      </c>
      <c r="B90" s="2"/>
      <c r="C90" s="2"/>
      <c r="D90" s="215"/>
      <c r="E90" s="10"/>
      <c r="F90" s="10"/>
      <c r="G90" s="2"/>
      <c r="H90" s="10"/>
      <c r="J90" s="2"/>
      <c r="K90" s="2"/>
      <c r="L90" s="2"/>
      <c r="M90" s="2"/>
      <c r="N90" s="2"/>
      <c r="O90" s="10"/>
      <c r="P90" s="10"/>
    </row>
    <row r="91" spans="1:16">
      <c r="A91" s="2" t="s">
        <v>179</v>
      </c>
      <c r="B91" s="2"/>
      <c r="C91" s="2"/>
      <c r="D91" s="215"/>
      <c r="E91" s="10"/>
      <c r="F91" s="10"/>
      <c r="G91" s="2"/>
      <c r="H91" s="10"/>
      <c r="I91" s="2"/>
      <c r="J91" s="2"/>
      <c r="K91" s="2"/>
      <c r="L91" s="2"/>
      <c r="M91" s="2"/>
      <c r="N91" s="10"/>
      <c r="O91" s="10"/>
      <c r="P91" s="2"/>
    </row>
    <row r="92" spans="1:16">
      <c r="A92" s="2" t="s">
        <v>180</v>
      </c>
      <c r="B92" s="2"/>
      <c r="C92" s="2"/>
      <c r="D92" s="215"/>
      <c r="E92" s="10"/>
      <c r="F92" s="10"/>
      <c r="G92" s="2"/>
      <c r="H92" s="10"/>
      <c r="I92" s="2"/>
      <c r="J92" s="2"/>
      <c r="K92" s="2"/>
      <c r="L92" s="2"/>
      <c r="M92" s="2"/>
      <c r="N92" s="10"/>
      <c r="O92" s="10"/>
      <c r="P92" s="2"/>
    </row>
    <row r="93" spans="1:16">
      <c r="A93" s="2" t="s">
        <v>10</v>
      </c>
      <c r="B93" s="17">
        <v>98880</v>
      </c>
      <c r="C93" s="9">
        <v>0</v>
      </c>
      <c r="D93" s="217">
        <v>74998</v>
      </c>
      <c r="E93" s="11">
        <f t="shared" ref="E93" si="28">SUM(C93:D93)</f>
        <v>74998</v>
      </c>
      <c r="F93" s="10"/>
      <c r="G93" s="9">
        <f>B93-E93</f>
        <v>23882</v>
      </c>
      <c r="H93" s="8">
        <v>0</v>
      </c>
      <c r="I93" s="2"/>
      <c r="J93" s="2"/>
      <c r="K93" s="2"/>
      <c r="L93" s="2"/>
      <c r="M93" s="2"/>
      <c r="N93" s="10"/>
      <c r="O93" s="10"/>
      <c r="P93" s="2"/>
    </row>
    <row r="94" spans="1:16">
      <c r="A94" s="2" t="s">
        <v>11</v>
      </c>
      <c r="B94" s="2"/>
      <c r="C94" s="2"/>
      <c r="D94" s="215"/>
      <c r="E94" s="10"/>
      <c r="F94" s="10"/>
      <c r="G94" s="2"/>
      <c r="H94" s="10"/>
      <c r="I94" s="2"/>
      <c r="J94" s="2"/>
      <c r="K94" s="2"/>
      <c r="L94" s="2"/>
      <c r="M94" s="2"/>
      <c r="N94" s="10"/>
      <c r="O94" s="10"/>
      <c r="P94" s="2"/>
    </row>
    <row r="95" spans="1:16">
      <c r="A95" s="2" t="s">
        <v>55</v>
      </c>
      <c r="B95" s="2"/>
      <c r="C95" s="2"/>
      <c r="D95" s="215"/>
      <c r="E95" s="10"/>
      <c r="F95" s="10"/>
      <c r="G95" s="2"/>
      <c r="H95" s="10"/>
      <c r="I95" s="2"/>
      <c r="J95" s="2"/>
      <c r="K95" s="2"/>
      <c r="L95" s="2"/>
      <c r="M95" s="2"/>
      <c r="N95" s="10"/>
      <c r="O95" s="10"/>
      <c r="P95" s="2"/>
    </row>
    <row r="96" spans="1:16">
      <c r="A96" s="3"/>
      <c r="B96" s="3"/>
      <c r="C96" s="3"/>
      <c r="D96" s="216"/>
      <c r="E96" s="4"/>
      <c r="F96" s="4"/>
      <c r="G96" s="3"/>
      <c r="H96" s="4"/>
      <c r="I96" s="3"/>
      <c r="J96" s="3"/>
      <c r="K96" s="3"/>
      <c r="L96" s="3"/>
      <c r="M96" s="3"/>
      <c r="N96" s="4"/>
      <c r="O96" s="4"/>
      <c r="P96" s="3"/>
    </row>
    <row r="97" spans="1:16" ht="26.25" customHeight="1">
      <c r="A97" s="21" t="s">
        <v>181</v>
      </c>
      <c r="B97" s="47">
        <f>B100+B101</f>
        <v>135100</v>
      </c>
      <c r="C97" s="47">
        <f t="shared" ref="C97:E97" si="29">C100+C101</f>
        <v>0</v>
      </c>
      <c r="D97" s="210">
        <f t="shared" si="29"/>
        <v>74446</v>
      </c>
      <c r="E97" s="47">
        <f t="shared" si="29"/>
        <v>74446</v>
      </c>
      <c r="F97" s="45">
        <f>E97*100/B97</f>
        <v>55.10436713545522</v>
      </c>
      <c r="G97" s="73">
        <f>B97-E97</f>
        <v>60654</v>
      </c>
      <c r="H97" s="39">
        <f>G97*100/B97</f>
        <v>44.89563286454478</v>
      </c>
      <c r="I97" s="65" t="s">
        <v>8</v>
      </c>
      <c r="J97" s="32">
        <f>SUM(J98:J102)</f>
        <v>55500</v>
      </c>
      <c r="K97" s="12"/>
      <c r="L97" s="32">
        <f>SUM(L98:L102)</f>
        <v>0</v>
      </c>
      <c r="M97" s="12"/>
      <c r="N97" s="32">
        <f>SUM(N98:N102)</f>
        <v>0</v>
      </c>
      <c r="O97" s="16"/>
      <c r="P97" s="6">
        <f>J97+L97+N97</f>
        <v>55500</v>
      </c>
    </row>
    <row r="98" spans="1:16" ht="26.25" customHeight="1">
      <c r="A98" s="21" t="s">
        <v>182</v>
      </c>
      <c r="B98" s="2"/>
      <c r="C98" s="2"/>
      <c r="D98" s="215"/>
      <c r="E98" s="10"/>
      <c r="F98" s="10"/>
      <c r="G98" s="2"/>
      <c r="H98" s="10"/>
      <c r="I98" s="2" t="s">
        <v>92</v>
      </c>
      <c r="J98" s="17">
        <v>48000</v>
      </c>
      <c r="K98" s="2"/>
      <c r="L98" s="17">
        <v>0</v>
      </c>
      <c r="M98" s="2"/>
      <c r="N98" s="17">
        <v>0</v>
      </c>
      <c r="O98" s="10"/>
      <c r="P98" s="66">
        <f>J98+L98+N98</f>
        <v>48000</v>
      </c>
    </row>
    <row r="99" spans="1:16" ht="26.25" customHeight="1">
      <c r="A99" s="80" t="s">
        <v>183</v>
      </c>
      <c r="B99" s="3"/>
      <c r="C99" s="3"/>
      <c r="D99" s="216"/>
      <c r="E99" s="4"/>
      <c r="F99" s="4"/>
      <c r="G99" s="3"/>
      <c r="H99" s="4"/>
      <c r="I99" s="2" t="s">
        <v>93</v>
      </c>
      <c r="J99" s="17"/>
      <c r="K99" s="2"/>
      <c r="L99" s="2"/>
      <c r="M99" s="2"/>
      <c r="N99" s="17"/>
      <c r="O99" s="10"/>
      <c r="P99" s="10"/>
    </row>
    <row r="100" spans="1:16" ht="26.25" customHeight="1">
      <c r="A100" s="112" t="s">
        <v>65</v>
      </c>
      <c r="B100" s="113">
        <v>0</v>
      </c>
      <c r="C100" s="113">
        <v>0</v>
      </c>
      <c r="D100" s="212">
        <v>0</v>
      </c>
      <c r="E100" s="91">
        <f>SUM(C100:D100)</f>
        <v>0</v>
      </c>
      <c r="F100" s="114"/>
      <c r="G100" s="115">
        <f t="shared" ref="G100:G101" si="30">B100-E100</f>
        <v>0</v>
      </c>
      <c r="H100" s="91">
        <v>0</v>
      </c>
      <c r="I100" s="2" t="s">
        <v>94</v>
      </c>
      <c r="J100" s="2"/>
      <c r="K100" s="2"/>
      <c r="L100" s="2"/>
      <c r="M100" s="2"/>
      <c r="N100" s="17"/>
      <c r="O100" s="10"/>
      <c r="P100" s="10"/>
    </row>
    <row r="101" spans="1:16" ht="26.25" customHeight="1">
      <c r="A101" s="118" t="s">
        <v>64</v>
      </c>
      <c r="B101" s="88">
        <f>SUM(B102:B117)</f>
        <v>135100</v>
      </c>
      <c r="C101" s="88">
        <f>SUM(C102:C117)</f>
        <v>0</v>
      </c>
      <c r="D101" s="213">
        <f>SUM(D102:D117)</f>
        <v>74446</v>
      </c>
      <c r="E101" s="89">
        <f>SUM(C101:D101)</f>
        <v>74446</v>
      </c>
      <c r="F101" s="90"/>
      <c r="G101" s="88">
        <f t="shared" si="30"/>
        <v>60654</v>
      </c>
      <c r="H101" s="89">
        <v>0</v>
      </c>
      <c r="I101" s="2" t="s">
        <v>95</v>
      </c>
      <c r="J101" s="2"/>
      <c r="K101" s="2"/>
      <c r="L101" s="17"/>
      <c r="M101" s="2"/>
      <c r="N101" s="17"/>
      <c r="O101" s="15"/>
      <c r="P101" s="17"/>
    </row>
    <row r="102" spans="1:16" ht="26.25" customHeight="1">
      <c r="A102" s="2" t="s">
        <v>184</v>
      </c>
      <c r="B102" s="17">
        <v>4300</v>
      </c>
      <c r="C102" s="9">
        <v>0</v>
      </c>
      <c r="D102" s="217">
        <v>2200</v>
      </c>
      <c r="E102" s="11">
        <f t="shared" ref="E102" si="31">SUM(C102:D102)</f>
        <v>2200</v>
      </c>
      <c r="F102" s="10"/>
      <c r="G102" s="9">
        <f>B102-E102</f>
        <v>2100</v>
      </c>
      <c r="H102" s="8"/>
      <c r="I102" s="2" t="s">
        <v>96</v>
      </c>
      <c r="J102" s="17">
        <v>7500</v>
      </c>
      <c r="K102" s="2"/>
      <c r="L102" s="17">
        <v>0</v>
      </c>
      <c r="M102" s="2"/>
      <c r="N102" s="17">
        <v>0</v>
      </c>
      <c r="O102" s="10"/>
      <c r="P102" s="67">
        <f>J102+L102+N102</f>
        <v>7500</v>
      </c>
    </row>
    <row r="103" spans="1:16" ht="26.25" customHeight="1">
      <c r="A103" s="2" t="s">
        <v>185</v>
      </c>
      <c r="B103" s="2"/>
      <c r="C103" s="2"/>
      <c r="D103" s="215"/>
      <c r="E103" s="10"/>
      <c r="F103" s="10"/>
      <c r="G103" s="2"/>
      <c r="H103" s="10"/>
      <c r="I103" s="2" t="s">
        <v>97</v>
      </c>
      <c r="J103" s="2"/>
      <c r="K103" s="2"/>
      <c r="L103" s="2"/>
      <c r="M103" s="2"/>
      <c r="N103" s="2"/>
      <c r="O103" s="10"/>
      <c r="P103" s="10"/>
    </row>
    <row r="104" spans="1:16" ht="26.25" customHeight="1">
      <c r="A104" s="2" t="s">
        <v>186</v>
      </c>
      <c r="B104" s="2"/>
      <c r="C104" s="2"/>
      <c r="D104" s="215"/>
      <c r="E104" s="10"/>
      <c r="F104" s="10"/>
      <c r="G104" s="2"/>
      <c r="H104" s="10"/>
      <c r="I104" s="2" t="s">
        <v>76</v>
      </c>
      <c r="J104" s="2"/>
      <c r="K104" s="2"/>
      <c r="L104" s="2"/>
      <c r="M104" s="2"/>
      <c r="N104" s="2"/>
      <c r="O104" s="10"/>
      <c r="P104" s="10"/>
    </row>
    <row r="105" spans="1:16" ht="26.25" customHeight="1">
      <c r="A105" s="2" t="s">
        <v>187</v>
      </c>
      <c r="B105" s="2"/>
      <c r="C105" s="2"/>
      <c r="D105" s="215"/>
      <c r="E105" s="10"/>
      <c r="F105" s="10"/>
      <c r="G105" s="2"/>
      <c r="H105" s="10"/>
      <c r="I105" s="2" t="s">
        <v>98</v>
      </c>
      <c r="J105" s="2"/>
      <c r="K105" s="2"/>
      <c r="L105" s="2"/>
      <c r="M105" s="2"/>
      <c r="N105" s="2"/>
      <c r="O105" s="10"/>
      <c r="P105" s="10"/>
    </row>
    <row r="106" spans="1:16" ht="26.25" customHeight="1">
      <c r="A106" s="2" t="s">
        <v>183</v>
      </c>
      <c r="B106" s="2"/>
      <c r="C106" s="2"/>
      <c r="D106" s="215"/>
      <c r="E106" s="10"/>
      <c r="F106" s="10"/>
      <c r="G106" s="2"/>
      <c r="H106" s="10"/>
      <c r="I106" s="2" t="s">
        <v>99</v>
      </c>
      <c r="J106" s="2"/>
      <c r="K106" s="2"/>
      <c r="L106" s="2"/>
      <c r="M106" s="2"/>
      <c r="N106" s="2"/>
      <c r="O106" s="10"/>
      <c r="P106" s="10"/>
    </row>
    <row r="107" spans="1:16" ht="26.25" customHeight="1">
      <c r="A107" s="77" t="s">
        <v>188</v>
      </c>
      <c r="B107" s="2"/>
      <c r="C107" s="2"/>
      <c r="D107" s="215"/>
      <c r="E107" s="10"/>
      <c r="F107" s="10"/>
      <c r="G107" s="2"/>
      <c r="H107" s="10"/>
      <c r="I107" s="2" t="s">
        <v>100</v>
      </c>
      <c r="J107" s="2"/>
      <c r="K107" s="2"/>
      <c r="L107" s="2"/>
      <c r="M107" s="2"/>
      <c r="N107" s="2"/>
      <c r="O107" s="10"/>
      <c r="P107" s="10"/>
    </row>
    <row r="108" spans="1:16" ht="26.25" customHeight="1">
      <c r="A108" s="77" t="s">
        <v>189</v>
      </c>
      <c r="B108" s="17">
        <v>48000</v>
      </c>
      <c r="C108" s="17">
        <v>0</v>
      </c>
      <c r="D108" s="214">
        <v>0</v>
      </c>
      <c r="E108" s="11">
        <f t="shared" ref="E108" si="32">SUM(C108:D108)</f>
        <v>0</v>
      </c>
      <c r="F108" s="10"/>
      <c r="G108" s="9">
        <f>B108-E108</f>
        <v>48000</v>
      </c>
      <c r="H108" s="8"/>
      <c r="I108" s="2" t="s">
        <v>101</v>
      </c>
      <c r="J108" s="2"/>
      <c r="K108" s="2"/>
      <c r="L108" s="2"/>
      <c r="M108" s="2"/>
      <c r="N108" s="2"/>
      <c r="O108" s="10"/>
      <c r="P108" s="10"/>
    </row>
    <row r="109" spans="1:16" ht="26.25" customHeight="1">
      <c r="A109" s="3" t="s">
        <v>190</v>
      </c>
      <c r="B109" s="3"/>
      <c r="C109" s="3"/>
      <c r="D109" s="216"/>
      <c r="E109" s="4"/>
      <c r="F109" s="4"/>
      <c r="G109" s="3"/>
      <c r="H109" s="4"/>
      <c r="I109" s="2" t="s">
        <v>102</v>
      </c>
      <c r="J109" s="3"/>
      <c r="K109" s="119"/>
      <c r="L109" s="120"/>
      <c r="M109" s="119"/>
      <c r="N109" s="57"/>
      <c r="O109" s="121"/>
      <c r="P109" s="121"/>
    </row>
    <row r="110" spans="1:16" ht="26.25" customHeight="1">
      <c r="A110" s="78" t="s">
        <v>77</v>
      </c>
      <c r="B110" s="17">
        <v>78500</v>
      </c>
      <c r="C110" s="17">
        <v>0</v>
      </c>
      <c r="D110" s="214">
        <v>70246</v>
      </c>
      <c r="E110" s="11">
        <f t="shared" ref="E110" si="33">SUM(C110:D110)</f>
        <v>70246</v>
      </c>
      <c r="F110" s="10"/>
      <c r="G110" s="9">
        <f>B110-E110</f>
        <v>8254</v>
      </c>
      <c r="H110" s="8"/>
      <c r="I110" s="2" t="s">
        <v>83</v>
      </c>
      <c r="J110" s="63"/>
      <c r="K110" s="2"/>
      <c r="L110" s="2"/>
      <c r="M110" s="2"/>
      <c r="N110" s="2"/>
      <c r="O110" s="10"/>
      <c r="P110" s="10"/>
    </row>
    <row r="111" spans="1:16" ht="26.25" customHeight="1">
      <c r="A111" s="79" t="s">
        <v>191</v>
      </c>
      <c r="B111" s="2"/>
      <c r="C111" s="2"/>
      <c r="D111" s="215"/>
      <c r="E111" s="10"/>
      <c r="F111" s="10"/>
      <c r="G111" s="2"/>
      <c r="H111" s="10"/>
      <c r="I111" s="2" t="s">
        <v>84</v>
      </c>
      <c r="J111" s="2"/>
      <c r="K111" s="2"/>
      <c r="L111" s="2"/>
      <c r="M111" s="2"/>
      <c r="N111" s="2"/>
      <c r="O111" s="10"/>
      <c r="P111" s="10"/>
    </row>
    <row r="112" spans="1:16" ht="30.75" customHeight="1">
      <c r="A112" s="2" t="s">
        <v>183</v>
      </c>
      <c r="B112" s="2"/>
      <c r="C112" s="2"/>
      <c r="D112" s="215"/>
      <c r="E112" s="10"/>
      <c r="F112" s="10"/>
      <c r="G112" s="2"/>
      <c r="H112" s="10"/>
      <c r="I112" s="2" t="s">
        <v>108</v>
      </c>
      <c r="J112" s="2"/>
      <c r="K112" s="2"/>
      <c r="L112" s="2"/>
      <c r="M112" s="2"/>
      <c r="N112" s="2"/>
      <c r="O112" s="10"/>
      <c r="P112" s="10"/>
    </row>
    <row r="113" spans="1:16" ht="24.75" customHeight="1">
      <c r="A113" s="2" t="s">
        <v>192</v>
      </c>
      <c r="B113" s="2"/>
      <c r="C113" s="2"/>
      <c r="D113" s="215"/>
      <c r="E113" s="10"/>
      <c r="F113" s="10"/>
      <c r="G113" s="2"/>
      <c r="H113" s="10"/>
      <c r="J113" s="2"/>
      <c r="K113" s="2"/>
      <c r="L113" s="2"/>
      <c r="M113" s="2"/>
      <c r="N113" s="2"/>
      <c r="O113" s="10"/>
      <c r="P113" s="10"/>
    </row>
    <row r="114" spans="1:16" ht="26.25" customHeight="1">
      <c r="A114" s="77" t="s">
        <v>78</v>
      </c>
      <c r="B114" s="17">
        <v>4300</v>
      </c>
      <c r="C114" s="17">
        <v>0</v>
      </c>
      <c r="D114" s="214">
        <v>2000</v>
      </c>
      <c r="E114" s="11">
        <f t="shared" ref="E114" si="34">SUM(C114:D114)</f>
        <v>2000</v>
      </c>
      <c r="F114" s="10"/>
      <c r="G114" s="9">
        <f>B114-E114</f>
        <v>2300</v>
      </c>
      <c r="H114" s="8"/>
      <c r="I114" s="2"/>
      <c r="J114" s="2"/>
      <c r="K114" s="2"/>
      <c r="L114" s="2"/>
      <c r="M114" s="2"/>
      <c r="N114" s="2"/>
      <c r="O114" s="10"/>
      <c r="P114" s="10"/>
    </row>
    <row r="115" spans="1:16" ht="26.25" customHeight="1">
      <c r="A115" s="2" t="s">
        <v>79</v>
      </c>
      <c r="B115" s="2"/>
      <c r="C115" s="2"/>
      <c r="D115" s="215"/>
      <c r="E115" s="10"/>
      <c r="F115" s="10"/>
      <c r="G115" s="2"/>
      <c r="H115" s="10"/>
      <c r="I115" s="2"/>
      <c r="J115" s="2"/>
      <c r="K115" s="2"/>
      <c r="L115" s="2"/>
      <c r="M115" s="2"/>
      <c r="N115" s="2"/>
      <c r="O115" s="10"/>
      <c r="P115" s="10"/>
    </row>
    <row r="116" spans="1:16" ht="26.25" customHeight="1">
      <c r="A116" s="2" t="s">
        <v>193</v>
      </c>
      <c r="B116" s="2"/>
      <c r="C116" s="2"/>
      <c r="D116" s="215"/>
      <c r="E116" s="10"/>
      <c r="F116" s="10"/>
      <c r="G116" s="2"/>
      <c r="H116" s="10"/>
      <c r="I116" s="2"/>
      <c r="J116" s="2"/>
      <c r="K116" s="2"/>
      <c r="L116" s="2"/>
      <c r="M116" s="2"/>
      <c r="N116" s="2"/>
      <c r="O116" s="10"/>
      <c r="P116" s="10"/>
    </row>
    <row r="117" spans="1:16" ht="26.25" customHeight="1">
      <c r="A117" s="3" t="s">
        <v>194</v>
      </c>
      <c r="B117" s="3"/>
      <c r="C117" s="3"/>
      <c r="D117" s="216"/>
      <c r="E117" s="4"/>
      <c r="F117" s="4"/>
      <c r="G117" s="3"/>
      <c r="H117" s="4"/>
      <c r="I117" s="3"/>
      <c r="J117" s="3"/>
      <c r="K117" s="3"/>
      <c r="L117" s="3"/>
      <c r="M117" s="3"/>
      <c r="N117" s="3"/>
      <c r="O117" s="4"/>
      <c r="P117" s="4"/>
    </row>
    <row r="118" spans="1:16" ht="26.25" customHeight="1">
      <c r="A118" s="21" t="s">
        <v>195</v>
      </c>
      <c r="B118" s="47">
        <f>B121+B122</f>
        <v>147350</v>
      </c>
      <c r="C118" s="47">
        <f t="shared" ref="C118:E118" si="35">C121+C122</f>
        <v>147350</v>
      </c>
      <c r="D118" s="210">
        <f t="shared" si="35"/>
        <v>0</v>
      </c>
      <c r="E118" s="47">
        <f t="shared" si="35"/>
        <v>147350</v>
      </c>
      <c r="F118" s="126">
        <f>E118*100/B118</f>
        <v>100</v>
      </c>
      <c r="G118" s="40">
        <f>B118-E118</f>
        <v>0</v>
      </c>
      <c r="H118" s="39">
        <f>G118*100/B118</f>
        <v>0</v>
      </c>
      <c r="I118" s="26" t="s">
        <v>111</v>
      </c>
      <c r="J118" s="34">
        <v>0</v>
      </c>
      <c r="K118" s="34"/>
      <c r="L118" s="34">
        <v>0</v>
      </c>
      <c r="M118" s="33"/>
      <c r="N118" s="17">
        <f t="shared" ref="N118" si="36">J118+L118</f>
        <v>0</v>
      </c>
      <c r="O118" s="15"/>
      <c r="P118" s="15"/>
    </row>
    <row r="119" spans="1:16">
      <c r="A119" s="21" t="s">
        <v>196</v>
      </c>
      <c r="B119" s="7"/>
      <c r="C119" s="7"/>
      <c r="D119" s="117"/>
      <c r="E119" s="8"/>
      <c r="F119" s="8"/>
      <c r="G119" s="9"/>
      <c r="H119" s="8"/>
      <c r="I119" s="33"/>
      <c r="J119" s="34"/>
      <c r="K119" s="34"/>
      <c r="L119" s="34"/>
      <c r="M119" s="33"/>
      <c r="N119" s="17"/>
      <c r="O119" s="15"/>
      <c r="P119" s="15"/>
    </row>
    <row r="120" spans="1:16">
      <c r="A120" s="122">
        <v>2562</v>
      </c>
      <c r="B120" s="27"/>
      <c r="C120" s="27"/>
      <c r="D120" s="211"/>
      <c r="E120" s="13"/>
      <c r="F120" s="13"/>
      <c r="G120" s="14"/>
      <c r="H120" s="13"/>
      <c r="I120" s="33"/>
      <c r="J120" s="34"/>
      <c r="K120" s="34"/>
      <c r="L120" s="34"/>
      <c r="M120" s="33"/>
      <c r="N120" s="17"/>
      <c r="O120" s="15"/>
      <c r="P120" s="15"/>
    </row>
    <row r="121" spans="1:16">
      <c r="A121" s="108" t="s">
        <v>65</v>
      </c>
      <c r="B121" s="109">
        <v>147350</v>
      </c>
      <c r="C121" s="109">
        <v>147350</v>
      </c>
      <c r="D121" s="212">
        <v>0</v>
      </c>
      <c r="E121" s="71">
        <f>SUM(C121:D121)</f>
        <v>147350</v>
      </c>
      <c r="F121" s="110"/>
      <c r="G121" s="111">
        <f t="shared" ref="G121:G122" si="37">B121-E121</f>
        <v>0</v>
      </c>
      <c r="H121" s="71">
        <f>G122*100/B121</f>
        <v>0</v>
      </c>
      <c r="I121" s="33"/>
      <c r="J121" s="34"/>
      <c r="K121" s="34"/>
      <c r="L121" s="34"/>
      <c r="M121" s="33"/>
      <c r="N121" s="17"/>
      <c r="O121" s="15"/>
      <c r="P121" s="15"/>
    </row>
    <row r="122" spans="1:16">
      <c r="A122" s="87" t="s">
        <v>64</v>
      </c>
      <c r="B122" s="88">
        <v>0</v>
      </c>
      <c r="C122" s="88">
        <v>0</v>
      </c>
      <c r="D122" s="213">
        <v>0</v>
      </c>
      <c r="E122" s="89">
        <f>SUM(C122:D122)</f>
        <v>0</v>
      </c>
      <c r="F122" s="90"/>
      <c r="G122" s="88">
        <f t="shared" si="37"/>
        <v>0</v>
      </c>
      <c r="H122" s="89">
        <f>G122*100/B121</f>
        <v>0</v>
      </c>
      <c r="I122" s="33"/>
      <c r="J122" s="34"/>
      <c r="K122" s="34"/>
      <c r="L122" s="34"/>
      <c r="M122" s="33"/>
      <c r="N122" s="17"/>
      <c r="O122" s="15"/>
      <c r="P122" s="15"/>
    </row>
    <row r="123" spans="1:16">
      <c r="A123" s="3"/>
      <c r="B123" s="27"/>
      <c r="C123" s="27"/>
      <c r="D123" s="211"/>
      <c r="E123" s="13"/>
      <c r="F123" s="13"/>
      <c r="G123" s="14"/>
      <c r="H123" s="13"/>
      <c r="I123" s="37"/>
      <c r="J123" s="38"/>
      <c r="K123" s="38"/>
      <c r="L123" s="38"/>
      <c r="M123" s="37"/>
      <c r="N123" s="28"/>
      <c r="O123" s="35"/>
      <c r="P123" s="35"/>
    </row>
    <row r="124" spans="1:16">
      <c r="A124" s="21" t="s">
        <v>197</v>
      </c>
      <c r="B124" s="47">
        <f>B127+B128</f>
        <v>399760</v>
      </c>
      <c r="C124" s="47">
        <f t="shared" ref="C124:E124" si="38">C127+C128</f>
        <v>399760</v>
      </c>
      <c r="D124" s="210">
        <f t="shared" si="38"/>
        <v>0</v>
      </c>
      <c r="E124" s="47">
        <f t="shared" si="38"/>
        <v>399760</v>
      </c>
      <c r="F124" s="126">
        <f>E124*100/B124</f>
        <v>100</v>
      </c>
      <c r="G124" s="40">
        <f>B124-E124</f>
        <v>0</v>
      </c>
      <c r="H124" s="39">
        <f>G124*100/B124</f>
        <v>0</v>
      </c>
      <c r="I124" s="26" t="s">
        <v>111</v>
      </c>
      <c r="J124" s="34">
        <v>0</v>
      </c>
      <c r="K124" s="34"/>
      <c r="L124" s="34">
        <v>0</v>
      </c>
      <c r="M124" s="33"/>
      <c r="N124" s="17">
        <f t="shared" ref="N124" si="39">J124+L124</f>
        <v>0</v>
      </c>
      <c r="O124" s="15"/>
      <c r="P124" s="15"/>
    </row>
    <row r="125" spans="1:16">
      <c r="A125" s="21" t="s">
        <v>199</v>
      </c>
      <c r="B125" s="2"/>
      <c r="C125" s="2"/>
      <c r="D125" s="215"/>
      <c r="E125" s="10"/>
      <c r="F125" s="10"/>
      <c r="G125" s="2"/>
      <c r="H125" s="10"/>
      <c r="I125" s="2"/>
      <c r="J125" s="2"/>
      <c r="K125" s="2"/>
      <c r="L125" s="2"/>
      <c r="M125" s="2"/>
      <c r="N125" s="2"/>
      <c r="O125" s="10"/>
      <c r="P125" s="10"/>
    </row>
    <row r="126" spans="1:16">
      <c r="A126" s="23" t="s">
        <v>198</v>
      </c>
      <c r="B126" s="3"/>
      <c r="C126" s="3"/>
      <c r="D126" s="216"/>
      <c r="E126" s="4"/>
      <c r="F126" s="4"/>
      <c r="G126" s="3"/>
      <c r="H126" s="4"/>
      <c r="I126" s="2"/>
      <c r="J126" s="2"/>
      <c r="K126" s="2"/>
      <c r="L126" s="2"/>
      <c r="M126" s="2"/>
      <c r="N126" s="2"/>
      <c r="O126" s="10"/>
      <c r="P126" s="10"/>
    </row>
    <row r="127" spans="1:16">
      <c r="A127" s="108" t="s">
        <v>65</v>
      </c>
      <c r="B127" s="109">
        <v>399760</v>
      </c>
      <c r="C127" s="109">
        <v>399760</v>
      </c>
      <c r="D127" s="212">
        <v>0</v>
      </c>
      <c r="E127" s="71">
        <f>SUM(C127:D127)</f>
        <v>399760</v>
      </c>
      <c r="F127" s="110"/>
      <c r="G127" s="111">
        <f t="shared" ref="G127:G128" si="40">B127-E127</f>
        <v>0</v>
      </c>
      <c r="H127" s="71">
        <f>G128*100/B127</f>
        <v>0</v>
      </c>
      <c r="I127" s="2"/>
      <c r="J127" s="2"/>
      <c r="K127" s="2"/>
      <c r="L127" s="2"/>
      <c r="M127" s="2"/>
      <c r="N127" s="9"/>
      <c r="O127" s="10"/>
      <c r="P127" s="10"/>
    </row>
    <row r="128" spans="1:16">
      <c r="A128" s="123" t="s">
        <v>64</v>
      </c>
      <c r="B128" s="100">
        <v>0</v>
      </c>
      <c r="C128" s="100">
        <v>0</v>
      </c>
      <c r="D128" s="57">
        <v>0</v>
      </c>
      <c r="E128" s="102">
        <f>SUM(C128:D128)</f>
        <v>0</v>
      </c>
      <c r="F128" s="124"/>
      <c r="G128" s="100">
        <f t="shared" si="40"/>
        <v>0</v>
      </c>
      <c r="H128" s="102">
        <f>G128*100/B127</f>
        <v>0</v>
      </c>
      <c r="I128" s="3"/>
      <c r="J128" s="3"/>
      <c r="K128" s="3"/>
      <c r="L128" s="3"/>
      <c r="M128" s="3"/>
      <c r="N128" s="14"/>
      <c r="O128" s="4"/>
      <c r="P128" s="4"/>
    </row>
    <row r="129" spans="1:16" ht="27" customHeight="1">
      <c r="A129" s="21" t="s">
        <v>200</v>
      </c>
      <c r="B129" s="47">
        <f>B134+B135</f>
        <v>9910</v>
      </c>
      <c r="C129" s="47">
        <f t="shared" ref="C129:E129" si="41">C134+C135</f>
        <v>9910</v>
      </c>
      <c r="D129" s="210">
        <f t="shared" si="41"/>
        <v>0</v>
      </c>
      <c r="E129" s="47">
        <f t="shared" si="41"/>
        <v>9910</v>
      </c>
      <c r="F129" s="126">
        <f>E129*100/B129</f>
        <v>100</v>
      </c>
      <c r="G129" s="40">
        <f>B129-E129</f>
        <v>0</v>
      </c>
      <c r="H129" s="39">
        <f>G129*100/B129</f>
        <v>0</v>
      </c>
      <c r="I129" s="26" t="s">
        <v>111</v>
      </c>
      <c r="J129" s="34">
        <v>0</v>
      </c>
      <c r="K129" s="34"/>
      <c r="L129" s="34">
        <v>0</v>
      </c>
      <c r="M129" s="33"/>
      <c r="N129" s="17">
        <f t="shared" ref="N129" si="42">J129+L129</f>
        <v>0</v>
      </c>
      <c r="O129" s="15"/>
      <c r="P129" s="15"/>
    </row>
    <row r="130" spans="1:16" ht="26.25" customHeight="1">
      <c r="A130" s="21" t="s">
        <v>201</v>
      </c>
      <c r="B130" s="2"/>
      <c r="C130" s="2"/>
      <c r="D130" s="215"/>
      <c r="E130" s="10"/>
      <c r="F130" s="10"/>
      <c r="G130" s="2"/>
      <c r="H130" s="10"/>
      <c r="I130" s="2"/>
      <c r="J130" s="2"/>
      <c r="K130" s="2"/>
      <c r="L130" s="2"/>
      <c r="M130" s="2"/>
      <c r="N130" s="2"/>
      <c r="O130" s="10"/>
      <c r="P130" s="10"/>
    </row>
    <row r="131" spans="1:16" ht="25.5" customHeight="1">
      <c r="A131" s="21" t="s">
        <v>202</v>
      </c>
      <c r="B131" s="2"/>
      <c r="C131" s="2"/>
      <c r="D131" s="215"/>
      <c r="E131" s="10"/>
      <c r="F131" s="10"/>
      <c r="G131" s="2"/>
      <c r="H131" s="10"/>
      <c r="I131" s="2"/>
      <c r="J131" s="2"/>
      <c r="K131" s="2"/>
      <c r="L131" s="2"/>
      <c r="M131" s="2"/>
      <c r="N131" s="2"/>
      <c r="O131" s="10"/>
      <c r="P131" s="10"/>
    </row>
    <row r="132" spans="1:16" ht="22.5" customHeight="1">
      <c r="A132" s="21" t="s">
        <v>203</v>
      </c>
      <c r="B132" s="2"/>
      <c r="C132" s="2"/>
      <c r="D132" s="215"/>
      <c r="E132" s="10"/>
      <c r="F132" s="10"/>
      <c r="G132" s="2"/>
      <c r="H132" s="10"/>
      <c r="I132" s="2"/>
      <c r="J132" s="2"/>
      <c r="K132" s="2"/>
      <c r="L132" s="2"/>
      <c r="M132" s="2"/>
      <c r="N132" s="2"/>
      <c r="O132" s="10"/>
      <c r="P132" s="10"/>
    </row>
    <row r="133" spans="1:16" ht="27.75" customHeight="1">
      <c r="A133" s="23" t="s">
        <v>204</v>
      </c>
      <c r="B133" s="3"/>
      <c r="C133" s="3"/>
      <c r="D133" s="216"/>
      <c r="E133" s="4"/>
      <c r="F133" s="4"/>
      <c r="G133" s="3"/>
      <c r="H133" s="4"/>
      <c r="I133" s="2"/>
      <c r="J133" s="2"/>
      <c r="K133" s="2"/>
      <c r="L133" s="2"/>
      <c r="M133" s="2"/>
      <c r="N133" s="2"/>
      <c r="O133" s="10"/>
      <c r="P133" s="10"/>
    </row>
    <row r="134" spans="1:16" ht="21.75" customHeight="1">
      <c r="A134" s="76" t="s">
        <v>65</v>
      </c>
      <c r="B134" s="46">
        <v>9910</v>
      </c>
      <c r="C134" s="46">
        <v>9910</v>
      </c>
      <c r="D134" s="212">
        <v>0</v>
      </c>
      <c r="E134" s="41">
        <f>SUM(C134:D134)</f>
        <v>9910</v>
      </c>
      <c r="F134" s="42">
        <v>0</v>
      </c>
      <c r="G134" s="40">
        <f t="shared" ref="G134:G135" si="43">B134-E134</f>
        <v>0</v>
      </c>
      <c r="H134" s="39">
        <f>G135*100/B134</f>
        <v>0</v>
      </c>
      <c r="I134" s="2"/>
      <c r="J134" s="2"/>
      <c r="K134" s="2"/>
      <c r="L134" s="2"/>
      <c r="M134" s="2"/>
      <c r="N134" s="2"/>
      <c r="O134" s="10"/>
      <c r="P134" s="10"/>
    </row>
    <row r="135" spans="1:16" ht="22.5" customHeight="1">
      <c r="A135" s="80" t="s">
        <v>64</v>
      </c>
      <c r="B135" s="58">
        <v>0</v>
      </c>
      <c r="C135" s="58">
        <v>0</v>
      </c>
      <c r="D135" s="57">
        <v>0</v>
      </c>
      <c r="E135" s="59">
        <f>SUM(C135:D135)</f>
        <v>0</v>
      </c>
      <c r="F135" s="60"/>
      <c r="G135" s="61">
        <f t="shared" si="43"/>
        <v>0</v>
      </c>
      <c r="H135" s="62">
        <f>G135*100/B134</f>
        <v>0</v>
      </c>
      <c r="I135" s="3"/>
      <c r="J135" s="3"/>
      <c r="K135" s="3"/>
      <c r="L135" s="3"/>
      <c r="M135" s="3"/>
      <c r="N135" s="3"/>
      <c r="O135" s="4"/>
      <c r="P135" s="4"/>
    </row>
    <row r="136" spans="1:16" ht="21.75" customHeight="1">
      <c r="A136" s="21" t="s">
        <v>205</v>
      </c>
      <c r="B136" s="47">
        <f>B139+B140</f>
        <v>0</v>
      </c>
      <c r="C136" s="47">
        <f t="shared" ref="C136:D136" si="44">C139+C140</f>
        <v>0</v>
      </c>
      <c r="D136" s="210">
        <f t="shared" si="44"/>
        <v>0</v>
      </c>
      <c r="E136" s="47">
        <v>0</v>
      </c>
      <c r="F136" s="45">
        <v>0</v>
      </c>
      <c r="G136" s="40">
        <f>B136-E136</f>
        <v>0</v>
      </c>
      <c r="H136" s="39">
        <v>0</v>
      </c>
      <c r="I136" s="2" t="s">
        <v>109</v>
      </c>
      <c r="J136" s="17"/>
      <c r="K136" s="17"/>
      <c r="L136" s="17"/>
      <c r="M136" s="2"/>
      <c r="N136" s="17"/>
      <c r="O136" s="10"/>
      <c r="P136" s="10"/>
    </row>
    <row r="137" spans="1:16" ht="20.25" customHeight="1">
      <c r="A137" s="21" t="s">
        <v>206</v>
      </c>
      <c r="B137" s="2"/>
      <c r="C137" s="2"/>
      <c r="D137" s="215"/>
      <c r="E137" s="10"/>
      <c r="F137" s="10"/>
      <c r="G137" s="2"/>
      <c r="H137" s="10"/>
      <c r="I137" s="2" t="s">
        <v>110</v>
      </c>
      <c r="J137" s="2"/>
      <c r="K137" s="2"/>
      <c r="L137" s="2"/>
      <c r="M137" s="2"/>
      <c r="N137" s="2"/>
      <c r="O137" s="10"/>
      <c r="P137" s="10"/>
    </row>
    <row r="138" spans="1:16">
      <c r="A138" s="23" t="s">
        <v>207</v>
      </c>
      <c r="B138" s="3"/>
      <c r="C138" s="3"/>
      <c r="D138" s="216"/>
      <c r="E138" s="4"/>
      <c r="F138" s="4"/>
      <c r="G138" s="3"/>
      <c r="H138" s="4"/>
      <c r="I138" s="2"/>
      <c r="J138" s="2"/>
      <c r="K138" s="2"/>
      <c r="L138" s="2"/>
      <c r="M138" s="2"/>
      <c r="N138" s="2"/>
      <c r="O138" s="10"/>
      <c r="P138" s="10"/>
    </row>
    <row r="139" spans="1:16">
      <c r="A139" s="108" t="s">
        <v>65</v>
      </c>
      <c r="B139" s="109">
        <v>0</v>
      </c>
      <c r="C139" s="109">
        <v>0</v>
      </c>
      <c r="D139" s="212">
        <v>0</v>
      </c>
      <c r="E139" s="71">
        <f>SUM(C139:D139)</f>
        <v>0</v>
      </c>
      <c r="F139" s="110"/>
      <c r="G139" s="111">
        <f t="shared" ref="G139:G140" si="45">B139-E139</f>
        <v>0</v>
      </c>
      <c r="H139" s="71">
        <v>0</v>
      </c>
      <c r="I139" s="2"/>
      <c r="J139" s="2"/>
      <c r="K139" s="2"/>
      <c r="L139" s="2"/>
      <c r="M139" s="2"/>
      <c r="N139" s="2"/>
      <c r="O139" s="10"/>
      <c r="P139" s="10"/>
    </row>
    <row r="140" spans="1:16">
      <c r="A140" s="123" t="s">
        <v>64</v>
      </c>
      <c r="B140" s="100">
        <v>0</v>
      </c>
      <c r="C140" s="100">
        <v>0</v>
      </c>
      <c r="D140" s="57">
        <v>0</v>
      </c>
      <c r="E140" s="102">
        <f>SUM(C140:D140)</f>
        <v>0</v>
      </c>
      <c r="F140" s="124"/>
      <c r="G140" s="100">
        <f t="shared" si="45"/>
        <v>0</v>
      </c>
      <c r="H140" s="102">
        <v>0</v>
      </c>
      <c r="I140" s="3"/>
      <c r="J140" s="3"/>
      <c r="K140" s="3"/>
      <c r="L140" s="3"/>
      <c r="M140" s="3"/>
      <c r="N140" s="3"/>
      <c r="O140" s="4"/>
      <c r="P140" s="4"/>
    </row>
    <row r="141" spans="1:16" ht="21" customHeight="1">
      <c r="A141" s="21" t="s">
        <v>208</v>
      </c>
      <c r="B141" s="47">
        <f>B144+B145</f>
        <v>2351918.69</v>
      </c>
      <c r="C141" s="47">
        <f t="shared" ref="C141:E141" si="46">C144+C145</f>
        <v>1172921.97</v>
      </c>
      <c r="D141" s="210">
        <f t="shared" si="46"/>
        <v>515142.37</v>
      </c>
      <c r="E141" s="47">
        <f t="shared" si="46"/>
        <v>1688064.3399999999</v>
      </c>
      <c r="F141" s="45">
        <f>E141*100/B141</f>
        <v>71.773924293275627</v>
      </c>
      <c r="G141" s="40">
        <f>B141-E141</f>
        <v>663854.35000000009</v>
      </c>
      <c r="H141" s="39">
        <f>G141*100/B141</f>
        <v>28.226075706724373</v>
      </c>
      <c r="I141" s="65" t="s">
        <v>8</v>
      </c>
      <c r="J141" s="32">
        <f>SUM(J142:J176)</f>
        <v>238374.38</v>
      </c>
      <c r="K141" s="12"/>
      <c r="L141" s="32">
        <f>SUM(L142:L176)</f>
        <v>166174</v>
      </c>
      <c r="M141" s="12"/>
      <c r="N141" s="32">
        <f>SUM(N142:N176)</f>
        <v>234678</v>
      </c>
      <c r="O141" s="16"/>
      <c r="P141" s="6">
        <f>J141+L141+N141</f>
        <v>639226.38</v>
      </c>
    </row>
    <row r="142" spans="1:16" ht="23.25" customHeight="1">
      <c r="A142" s="21" t="s">
        <v>209</v>
      </c>
      <c r="B142" s="7"/>
      <c r="C142" s="7"/>
      <c r="D142" s="117"/>
      <c r="E142" s="8"/>
      <c r="F142" s="8"/>
      <c r="G142" s="9"/>
      <c r="H142" s="8"/>
      <c r="I142" s="2" t="s">
        <v>12</v>
      </c>
      <c r="J142" s="2"/>
      <c r="K142" s="2"/>
      <c r="L142" s="2"/>
      <c r="M142" s="2"/>
      <c r="N142" s="9"/>
      <c r="O142" s="10"/>
      <c r="P142" s="10"/>
    </row>
    <row r="143" spans="1:16" ht="23.25" customHeight="1">
      <c r="A143" s="80" t="s">
        <v>210</v>
      </c>
      <c r="B143" s="27"/>
      <c r="C143" s="27"/>
      <c r="D143" s="211"/>
      <c r="E143" s="13"/>
      <c r="F143" s="13"/>
      <c r="G143" s="14"/>
      <c r="H143" s="13"/>
      <c r="I143" s="2" t="s">
        <v>69</v>
      </c>
      <c r="J143" s="17">
        <v>84004</v>
      </c>
      <c r="K143" s="2"/>
      <c r="L143" s="17">
        <v>84004</v>
      </c>
      <c r="M143" s="2"/>
      <c r="N143" s="17">
        <f t="shared" ref="N143" si="47">J143+L143</f>
        <v>168008</v>
      </c>
      <c r="O143" s="10"/>
      <c r="P143" s="11">
        <f t="shared" ref="P143:P154" si="48">J143+L143+N143</f>
        <v>336016</v>
      </c>
    </row>
    <row r="144" spans="1:16" ht="21" customHeight="1">
      <c r="A144" s="112" t="s">
        <v>65</v>
      </c>
      <c r="B144" s="113">
        <v>1172921.97</v>
      </c>
      <c r="C144" s="113">
        <v>1172921.97</v>
      </c>
      <c r="D144" s="212">
        <v>0</v>
      </c>
      <c r="E144" s="91">
        <f>SUM(C144:D144)</f>
        <v>1172921.97</v>
      </c>
      <c r="F144" s="114"/>
      <c r="G144" s="115">
        <f t="shared" ref="G144:G145" si="49">B144-E144</f>
        <v>0</v>
      </c>
      <c r="H144" s="91">
        <v>0</v>
      </c>
      <c r="I144" s="2" t="s">
        <v>70</v>
      </c>
      <c r="J144" s="17">
        <v>15450</v>
      </c>
      <c r="K144" s="17"/>
      <c r="L144" s="17">
        <v>15450</v>
      </c>
      <c r="M144" s="17"/>
      <c r="N144" s="17">
        <v>15450</v>
      </c>
      <c r="O144" s="10"/>
      <c r="P144" s="11">
        <f t="shared" si="48"/>
        <v>46350</v>
      </c>
    </row>
    <row r="145" spans="1:16" ht="21" customHeight="1">
      <c r="A145" s="118" t="s">
        <v>64</v>
      </c>
      <c r="B145" s="88">
        <f>SUM(B146:B187)</f>
        <v>1178996.72</v>
      </c>
      <c r="C145" s="88">
        <f>SUM(C146:C187)</f>
        <v>0</v>
      </c>
      <c r="D145" s="213">
        <f>SUM(D146:D187)</f>
        <v>515142.37</v>
      </c>
      <c r="E145" s="89">
        <f>SUM(C145:D145)</f>
        <v>515142.37</v>
      </c>
      <c r="F145" s="90"/>
      <c r="G145" s="125">
        <f t="shared" si="49"/>
        <v>663854.35</v>
      </c>
      <c r="H145" s="89">
        <v>0</v>
      </c>
      <c r="I145" s="2" t="s">
        <v>71</v>
      </c>
      <c r="J145" s="17">
        <v>12360</v>
      </c>
      <c r="K145" s="17"/>
      <c r="L145" s="17">
        <v>12360</v>
      </c>
      <c r="M145" s="17"/>
      <c r="N145" s="17">
        <v>12360</v>
      </c>
      <c r="O145" s="10"/>
      <c r="P145" s="11">
        <f t="shared" si="48"/>
        <v>37080</v>
      </c>
    </row>
    <row r="146" spans="1:16" ht="21" customHeight="1">
      <c r="A146" s="2" t="s">
        <v>12</v>
      </c>
      <c r="B146" s="7"/>
      <c r="C146" s="7"/>
      <c r="D146" s="117"/>
      <c r="E146" s="8"/>
      <c r="F146" s="8"/>
      <c r="G146" s="9"/>
      <c r="H146" s="8"/>
      <c r="I146" s="2" t="s">
        <v>72</v>
      </c>
      <c r="J146" s="17">
        <v>12360</v>
      </c>
      <c r="K146" s="2"/>
      <c r="L146" s="17">
        <v>12360</v>
      </c>
      <c r="M146" s="2"/>
      <c r="N146" s="17">
        <v>12360</v>
      </c>
      <c r="O146" s="10"/>
      <c r="P146" s="11">
        <f t="shared" si="48"/>
        <v>37080</v>
      </c>
    </row>
    <row r="147" spans="1:16" ht="27" customHeight="1">
      <c r="A147" s="2" t="s">
        <v>69</v>
      </c>
      <c r="B147" s="17">
        <v>504024</v>
      </c>
      <c r="C147" s="9">
        <v>0</v>
      </c>
      <c r="D147" s="217">
        <v>168008</v>
      </c>
      <c r="E147" s="11">
        <f t="shared" ref="E147" si="50">SUM(C147:D147)</f>
        <v>168008</v>
      </c>
      <c r="F147" s="10"/>
      <c r="G147" s="9">
        <f>B147-E147</f>
        <v>336016</v>
      </c>
      <c r="H147" s="8">
        <v>0</v>
      </c>
      <c r="I147" s="36" t="s">
        <v>73</v>
      </c>
      <c r="J147" s="17">
        <v>18000</v>
      </c>
      <c r="K147" s="17"/>
      <c r="L147" s="17">
        <v>18000</v>
      </c>
      <c r="M147" s="17"/>
      <c r="N147" s="17">
        <v>18000</v>
      </c>
      <c r="O147" s="10"/>
      <c r="P147" s="11">
        <f t="shared" si="48"/>
        <v>54000</v>
      </c>
    </row>
    <row r="148" spans="1:16" ht="26.25" customHeight="1">
      <c r="A148" s="2" t="s">
        <v>70</v>
      </c>
      <c r="B148" s="7">
        <v>77250</v>
      </c>
      <c r="C148" s="9">
        <v>0</v>
      </c>
      <c r="D148" s="217">
        <v>30900</v>
      </c>
      <c r="E148" s="11">
        <f t="shared" ref="E148" si="51">SUM(C148:D148)</f>
        <v>30900</v>
      </c>
      <c r="F148" s="10"/>
      <c r="G148" s="9">
        <f>B148-E148</f>
        <v>46350</v>
      </c>
      <c r="H148" s="8">
        <v>0</v>
      </c>
      <c r="I148" s="36" t="s">
        <v>13</v>
      </c>
      <c r="J148" s="17">
        <v>3500</v>
      </c>
      <c r="K148" s="17"/>
      <c r="L148" s="17">
        <v>3500</v>
      </c>
      <c r="M148" s="17"/>
      <c r="N148" s="17">
        <v>3500</v>
      </c>
      <c r="O148" s="10"/>
      <c r="P148" s="11">
        <f t="shared" si="48"/>
        <v>10500</v>
      </c>
    </row>
    <row r="149" spans="1:16" ht="21" customHeight="1">
      <c r="A149" s="2" t="s">
        <v>211</v>
      </c>
      <c r="B149" s="7">
        <v>61800</v>
      </c>
      <c r="C149" s="9">
        <v>0</v>
      </c>
      <c r="D149" s="217">
        <v>24720</v>
      </c>
      <c r="E149" s="11">
        <f t="shared" ref="E149:E153" si="52">SUM(C149:D149)</f>
        <v>24720</v>
      </c>
      <c r="F149" s="10"/>
      <c r="G149" s="9">
        <f t="shared" ref="G149:G152" si="53">B149-E149</f>
        <v>37080</v>
      </c>
      <c r="H149" s="8">
        <v>0</v>
      </c>
      <c r="I149" s="36" t="s">
        <v>14</v>
      </c>
      <c r="J149" s="17">
        <v>5000</v>
      </c>
      <c r="K149" s="17"/>
      <c r="L149" s="17">
        <v>5000</v>
      </c>
      <c r="M149" s="17"/>
      <c r="N149" s="17">
        <v>5000</v>
      </c>
      <c r="O149" s="10"/>
      <c r="P149" s="11">
        <f t="shared" si="48"/>
        <v>15000</v>
      </c>
    </row>
    <row r="150" spans="1:16" ht="21" customHeight="1">
      <c r="A150" s="2" t="s">
        <v>212</v>
      </c>
      <c r="B150" s="7"/>
      <c r="C150" s="9"/>
      <c r="D150" s="217"/>
      <c r="E150" s="11"/>
      <c r="F150" s="10"/>
      <c r="G150" s="9"/>
      <c r="H150" s="8"/>
      <c r="I150" s="36" t="s">
        <v>116</v>
      </c>
      <c r="J150" s="17">
        <v>0</v>
      </c>
      <c r="K150" s="2"/>
      <c r="L150" s="17">
        <v>0</v>
      </c>
      <c r="M150" s="2"/>
      <c r="N150" s="17">
        <v>0</v>
      </c>
      <c r="O150" s="10"/>
      <c r="P150" s="11">
        <f t="shared" si="48"/>
        <v>0</v>
      </c>
    </row>
    <row r="151" spans="1:16" ht="26.25" customHeight="1">
      <c r="A151" s="2" t="s">
        <v>72</v>
      </c>
      <c r="B151" s="7">
        <v>61800</v>
      </c>
      <c r="C151" s="9">
        <v>0</v>
      </c>
      <c r="D151" s="217">
        <v>24720</v>
      </c>
      <c r="E151" s="11">
        <f t="shared" si="52"/>
        <v>24720</v>
      </c>
      <c r="F151" s="10"/>
      <c r="G151" s="9">
        <f t="shared" si="53"/>
        <v>37080</v>
      </c>
      <c r="H151" s="8">
        <v>0</v>
      </c>
      <c r="I151" s="36" t="s">
        <v>16</v>
      </c>
      <c r="J151" s="17">
        <v>0</v>
      </c>
      <c r="K151" s="2"/>
      <c r="L151" s="17">
        <v>0</v>
      </c>
      <c r="M151" s="2"/>
      <c r="N151" s="17">
        <f>J151+L151</f>
        <v>0</v>
      </c>
      <c r="O151" s="10"/>
      <c r="P151" s="11">
        <f t="shared" si="48"/>
        <v>0</v>
      </c>
    </row>
    <row r="152" spans="1:16" ht="27" customHeight="1">
      <c r="A152" s="36" t="s">
        <v>73</v>
      </c>
      <c r="B152" s="7">
        <v>90000</v>
      </c>
      <c r="C152" s="9">
        <v>0</v>
      </c>
      <c r="D152" s="217">
        <v>35219.360000000001</v>
      </c>
      <c r="E152" s="11">
        <f t="shared" si="52"/>
        <v>35219.360000000001</v>
      </c>
      <c r="F152" s="10"/>
      <c r="G152" s="9">
        <f t="shared" si="53"/>
        <v>54780.639999999999</v>
      </c>
      <c r="H152" s="8">
        <v>0</v>
      </c>
      <c r="I152" s="2" t="s">
        <v>18</v>
      </c>
      <c r="J152" s="17">
        <v>0</v>
      </c>
      <c r="K152" s="17"/>
      <c r="L152" s="17">
        <v>0</v>
      </c>
      <c r="M152" s="2"/>
      <c r="N152" s="17">
        <f>J152+L152</f>
        <v>0</v>
      </c>
      <c r="O152" s="10"/>
      <c r="P152" s="11">
        <f t="shared" si="48"/>
        <v>0</v>
      </c>
    </row>
    <row r="153" spans="1:16" ht="21" customHeight="1">
      <c r="A153" s="36" t="s">
        <v>213</v>
      </c>
      <c r="B153" s="7">
        <v>20000</v>
      </c>
      <c r="C153" s="9">
        <v>0</v>
      </c>
      <c r="D153" s="217">
        <v>6775</v>
      </c>
      <c r="E153" s="11">
        <f t="shared" si="52"/>
        <v>6775</v>
      </c>
      <c r="F153" s="10"/>
      <c r="G153" s="9">
        <f>B153-E153</f>
        <v>13225</v>
      </c>
      <c r="H153" s="8">
        <v>0</v>
      </c>
      <c r="I153" s="2" t="s">
        <v>19</v>
      </c>
      <c r="J153" s="17">
        <v>0</v>
      </c>
      <c r="K153" s="2"/>
      <c r="L153" s="17">
        <v>0</v>
      </c>
      <c r="M153" s="2"/>
      <c r="N153" s="17">
        <v>0</v>
      </c>
      <c r="O153" s="10"/>
      <c r="P153" s="11">
        <f t="shared" si="48"/>
        <v>0</v>
      </c>
    </row>
    <row r="154" spans="1:16" ht="21" customHeight="1">
      <c r="A154" s="36" t="s">
        <v>214</v>
      </c>
      <c r="B154" s="7"/>
      <c r="C154" s="9"/>
      <c r="D154" s="217"/>
      <c r="E154" s="11"/>
      <c r="F154" s="10"/>
      <c r="G154" s="9"/>
      <c r="H154" s="8"/>
      <c r="I154" s="2" t="s">
        <v>20</v>
      </c>
      <c r="J154" s="17">
        <v>0</v>
      </c>
      <c r="K154" s="17"/>
      <c r="L154" s="17">
        <v>0</v>
      </c>
      <c r="M154" s="17"/>
      <c r="N154" s="17">
        <v>0</v>
      </c>
      <c r="O154" s="10"/>
      <c r="P154" s="11">
        <f t="shared" si="48"/>
        <v>0</v>
      </c>
    </row>
    <row r="155" spans="1:16" ht="27" customHeight="1">
      <c r="A155" s="36" t="s">
        <v>14</v>
      </c>
      <c r="B155" s="7">
        <v>30000</v>
      </c>
      <c r="C155" s="9">
        <v>0</v>
      </c>
      <c r="D155" s="217">
        <v>12000</v>
      </c>
      <c r="E155" s="11">
        <f t="shared" ref="E155:E184" si="54">SUM(C155:D155)</f>
        <v>12000</v>
      </c>
      <c r="F155" s="10"/>
      <c r="G155" s="9">
        <f t="shared" ref="G155" si="55">B155-E155</f>
        <v>18000</v>
      </c>
      <c r="H155" s="8">
        <v>0</v>
      </c>
      <c r="I155" s="21"/>
      <c r="J155" s="17"/>
      <c r="K155" s="17"/>
      <c r="L155" s="17"/>
      <c r="M155" s="17"/>
      <c r="N155" s="17"/>
      <c r="O155" s="10"/>
      <c r="P155" s="11"/>
    </row>
    <row r="156" spans="1:16" ht="21" customHeight="1">
      <c r="A156" s="36" t="s">
        <v>15</v>
      </c>
      <c r="B156" s="7">
        <v>44991.360000000001</v>
      </c>
      <c r="C156" s="9">
        <v>0</v>
      </c>
      <c r="D156" s="217">
        <v>44991.360000000001</v>
      </c>
      <c r="E156" s="11">
        <f t="shared" si="54"/>
        <v>44991.360000000001</v>
      </c>
      <c r="F156" s="10"/>
      <c r="G156" s="9">
        <f>B156-E156</f>
        <v>0</v>
      </c>
      <c r="H156" s="8">
        <v>0</v>
      </c>
      <c r="I156" s="2" t="s">
        <v>21</v>
      </c>
      <c r="J156" s="17"/>
      <c r="K156" s="17"/>
      <c r="L156" s="17"/>
      <c r="M156" s="17"/>
      <c r="N156" s="17">
        <v>0</v>
      </c>
      <c r="O156" s="10"/>
      <c r="P156" s="11">
        <f>J156+L156+N156</f>
        <v>0</v>
      </c>
    </row>
    <row r="157" spans="1:16" ht="27" customHeight="1">
      <c r="A157" s="36" t="s">
        <v>16</v>
      </c>
      <c r="B157" s="7">
        <v>50000</v>
      </c>
      <c r="C157" s="9">
        <v>0</v>
      </c>
      <c r="D157" s="217">
        <v>49498</v>
      </c>
      <c r="E157" s="11">
        <f t="shared" si="54"/>
        <v>49498</v>
      </c>
      <c r="F157" s="10"/>
      <c r="G157" s="9">
        <f t="shared" ref="G157" si="56">B157-E157</f>
        <v>502</v>
      </c>
      <c r="H157" s="8">
        <v>0</v>
      </c>
      <c r="I157" s="2" t="s">
        <v>22</v>
      </c>
      <c r="J157" s="17">
        <v>800</v>
      </c>
      <c r="K157" s="17"/>
      <c r="L157" s="17"/>
      <c r="M157" s="17"/>
      <c r="N157" s="17">
        <v>0</v>
      </c>
      <c r="O157" s="10"/>
      <c r="P157" s="11">
        <f>J157+L157+N157</f>
        <v>800</v>
      </c>
    </row>
    <row r="158" spans="1:16" ht="27" customHeight="1">
      <c r="A158" s="2" t="s">
        <v>18</v>
      </c>
      <c r="B158" s="7">
        <v>5000</v>
      </c>
      <c r="C158" s="9">
        <v>0</v>
      </c>
      <c r="D158" s="217">
        <v>4950</v>
      </c>
      <c r="E158" s="11">
        <f>SUM(C158:D158)</f>
        <v>4950</v>
      </c>
      <c r="F158" s="10"/>
      <c r="G158" s="9">
        <f>B158-E158</f>
        <v>50</v>
      </c>
      <c r="H158" s="8"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27.75" customHeight="1">
      <c r="A159" s="2" t="s">
        <v>19</v>
      </c>
      <c r="B159" s="7">
        <v>10000</v>
      </c>
      <c r="C159" s="9">
        <v>0</v>
      </c>
      <c r="D159" s="217">
        <v>9309</v>
      </c>
      <c r="E159" s="11">
        <f>SUM(C159:D159)</f>
        <v>9309</v>
      </c>
      <c r="F159" s="10"/>
      <c r="G159" s="9">
        <f>B159-E159</f>
        <v>691</v>
      </c>
      <c r="H159" s="8">
        <v>0</v>
      </c>
      <c r="I159" s="2" t="s">
        <v>23</v>
      </c>
      <c r="J159" s="17">
        <v>3500</v>
      </c>
      <c r="K159" s="17"/>
      <c r="L159" s="17">
        <v>3500</v>
      </c>
      <c r="M159" s="17"/>
      <c r="N159" s="17">
        <v>0</v>
      </c>
      <c r="O159" s="10"/>
      <c r="P159" s="11">
        <f>J159+L159+N159</f>
        <v>7000</v>
      </c>
    </row>
    <row r="160" spans="1:16" ht="25.5" customHeight="1">
      <c r="A160" s="2" t="s">
        <v>215</v>
      </c>
      <c r="B160" s="7">
        <v>38000</v>
      </c>
      <c r="C160" s="9">
        <v>0</v>
      </c>
      <c r="D160" s="217">
        <v>15892.95</v>
      </c>
      <c r="E160" s="11">
        <f>SUM(C160:D160)</f>
        <v>15892.95</v>
      </c>
      <c r="F160" s="10"/>
      <c r="G160" s="9">
        <f>B160-E160</f>
        <v>22107.05</v>
      </c>
      <c r="H160" s="8">
        <v>0</v>
      </c>
      <c r="I160" s="21"/>
      <c r="J160" s="17"/>
      <c r="K160" s="17"/>
      <c r="L160" s="17"/>
      <c r="M160" s="17"/>
      <c r="N160" s="17"/>
      <c r="O160" s="10"/>
      <c r="P160" s="11"/>
    </row>
    <row r="161" spans="1:16" ht="24.75" customHeight="1">
      <c r="A161" s="2" t="s">
        <v>216</v>
      </c>
      <c r="B161" s="7"/>
      <c r="C161" s="9"/>
      <c r="D161" s="217"/>
      <c r="E161" s="11"/>
      <c r="F161" s="10"/>
      <c r="G161" s="9"/>
      <c r="H161" s="8"/>
      <c r="I161" s="2" t="s">
        <v>24</v>
      </c>
      <c r="J161" s="17">
        <v>7000</v>
      </c>
      <c r="K161" s="17"/>
      <c r="L161" s="17">
        <v>0</v>
      </c>
      <c r="M161" s="17"/>
      <c r="N161" s="17">
        <v>0</v>
      </c>
      <c r="O161" s="10"/>
      <c r="P161" s="11">
        <f>J161+L161+N161</f>
        <v>7000</v>
      </c>
    </row>
    <row r="162" spans="1:16" ht="24.75" customHeight="1">
      <c r="A162" s="3"/>
      <c r="B162" s="3"/>
      <c r="C162" s="3"/>
      <c r="D162" s="218"/>
      <c r="E162" s="3"/>
      <c r="F162" s="3"/>
      <c r="G162" s="3"/>
      <c r="H162" s="3"/>
      <c r="I162" s="2" t="s">
        <v>25</v>
      </c>
      <c r="J162" s="2"/>
      <c r="K162" s="2"/>
      <c r="L162" s="2"/>
      <c r="M162" s="2"/>
      <c r="N162" s="17"/>
      <c r="O162" s="10"/>
      <c r="P162" s="11"/>
    </row>
    <row r="163" spans="1:16" ht="24" customHeight="1">
      <c r="A163" s="2" t="s">
        <v>217</v>
      </c>
      <c r="B163" s="7">
        <v>19137.36</v>
      </c>
      <c r="C163" s="9">
        <v>0</v>
      </c>
      <c r="D163" s="217">
        <v>14669.7</v>
      </c>
      <c r="E163" s="11">
        <f>SUM(C163:D163)</f>
        <v>14669.7</v>
      </c>
      <c r="F163" s="10"/>
      <c r="G163" s="9">
        <f t="shared" ref="G163:G165" si="57">B163-E163</f>
        <v>4467.66</v>
      </c>
      <c r="H163" s="8">
        <v>0</v>
      </c>
      <c r="I163" s="2" t="s">
        <v>59</v>
      </c>
      <c r="J163" s="17">
        <v>8000</v>
      </c>
      <c r="K163" s="17"/>
      <c r="L163" s="17">
        <v>0</v>
      </c>
      <c r="M163" s="17"/>
      <c r="N163" s="17">
        <v>0</v>
      </c>
      <c r="O163" s="10"/>
      <c r="P163" s="11">
        <f>J163+L163+N163</f>
        <v>8000</v>
      </c>
    </row>
    <row r="164" spans="1:16" ht="24" customHeight="1">
      <c r="A164" s="2" t="s">
        <v>218</v>
      </c>
      <c r="B164" s="7"/>
      <c r="C164" s="9"/>
      <c r="D164" s="217"/>
      <c r="E164" s="11"/>
      <c r="F164" s="10"/>
      <c r="G164" s="9"/>
      <c r="H164" s="8"/>
      <c r="I164" s="2" t="s">
        <v>60</v>
      </c>
      <c r="J164" s="2"/>
      <c r="K164" s="2"/>
      <c r="L164" s="2"/>
      <c r="M164" s="2"/>
      <c r="N164" s="17"/>
      <c r="O164" s="10"/>
      <c r="P164" s="11"/>
    </row>
    <row r="165" spans="1:16" ht="21" customHeight="1">
      <c r="A165" s="2" t="s">
        <v>22</v>
      </c>
      <c r="B165" s="7">
        <v>4000</v>
      </c>
      <c r="C165" s="9">
        <v>0</v>
      </c>
      <c r="D165" s="217">
        <v>2900</v>
      </c>
      <c r="E165" s="11">
        <f t="shared" si="54"/>
        <v>2900</v>
      </c>
      <c r="F165" s="10"/>
      <c r="G165" s="9">
        <f t="shared" si="57"/>
        <v>1100</v>
      </c>
      <c r="H165" s="8">
        <v>0</v>
      </c>
      <c r="I165" s="2" t="s">
        <v>234</v>
      </c>
      <c r="J165" s="17">
        <v>27000</v>
      </c>
      <c r="K165" s="17"/>
      <c r="L165" s="17">
        <v>0</v>
      </c>
      <c r="M165" s="17"/>
      <c r="N165" s="17">
        <v>0</v>
      </c>
      <c r="O165" s="10"/>
      <c r="P165" s="11">
        <f>J165+L165+N165</f>
        <v>27000</v>
      </c>
    </row>
    <row r="166" spans="1:16" ht="21" customHeight="1">
      <c r="A166" s="2" t="s">
        <v>219</v>
      </c>
      <c r="B166" s="7">
        <v>18000</v>
      </c>
      <c r="C166" s="9">
        <v>0</v>
      </c>
      <c r="D166" s="217">
        <v>7000</v>
      </c>
      <c r="E166" s="11">
        <f t="shared" si="54"/>
        <v>7000</v>
      </c>
      <c r="F166" s="10"/>
      <c r="G166" s="9">
        <f>B166-E166</f>
        <v>11000</v>
      </c>
      <c r="H166" s="8">
        <v>0</v>
      </c>
      <c r="I166" s="2" t="s">
        <v>233</v>
      </c>
      <c r="J166" s="17"/>
      <c r="K166" s="17"/>
      <c r="L166" s="17"/>
      <c r="M166" s="17"/>
      <c r="N166" s="17"/>
      <c r="O166" s="10"/>
      <c r="P166" s="11"/>
    </row>
    <row r="167" spans="1:16" ht="22.5" customHeight="1">
      <c r="A167" s="2" t="s">
        <v>220</v>
      </c>
      <c r="B167" s="7">
        <v>7490</v>
      </c>
      <c r="C167" s="9">
        <v>0</v>
      </c>
      <c r="D167" s="217">
        <v>0</v>
      </c>
      <c r="E167" s="11">
        <f t="shared" si="54"/>
        <v>0</v>
      </c>
      <c r="F167" s="10"/>
      <c r="G167" s="9">
        <f t="shared" ref="G167:G170" si="58">B167-E167</f>
        <v>7490</v>
      </c>
      <c r="H167" s="8">
        <v>0</v>
      </c>
      <c r="I167" s="2" t="s">
        <v>26</v>
      </c>
      <c r="J167" s="17">
        <v>8940.3799999999992</v>
      </c>
      <c r="K167" s="17"/>
      <c r="L167" s="17"/>
      <c r="M167" s="17"/>
      <c r="N167" s="17">
        <v>0</v>
      </c>
      <c r="O167" s="10"/>
      <c r="P167" s="11">
        <v>8940.3799999999992</v>
      </c>
    </row>
    <row r="168" spans="1:16" ht="24" customHeight="1">
      <c r="A168" s="2" t="s">
        <v>226</v>
      </c>
      <c r="B168" s="7"/>
      <c r="C168" s="9"/>
      <c r="D168" s="217"/>
      <c r="E168" s="11"/>
      <c r="F168" s="10"/>
      <c r="G168" s="9"/>
      <c r="H168" s="8"/>
      <c r="I168" s="2" t="s">
        <v>27</v>
      </c>
      <c r="J168" s="17">
        <v>0</v>
      </c>
      <c r="K168" s="17"/>
      <c r="L168" s="17">
        <v>0</v>
      </c>
      <c r="M168" s="17"/>
      <c r="N168" s="17">
        <f>J168+L168</f>
        <v>0</v>
      </c>
      <c r="O168" s="10"/>
      <c r="P168" s="11">
        <f>J168+L168+N168</f>
        <v>0</v>
      </c>
    </row>
    <row r="169" spans="1:16" ht="24" customHeight="1">
      <c r="A169" s="2" t="s">
        <v>227</v>
      </c>
      <c r="B169" s="7"/>
      <c r="C169" s="9"/>
      <c r="D169" s="217"/>
      <c r="E169" s="11"/>
      <c r="F169" s="10"/>
      <c r="G169" s="9"/>
      <c r="H169" s="8"/>
      <c r="I169" s="2" t="s">
        <v>28</v>
      </c>
      <c r="J169" s="17">
        <v>0</v>
      </c>
      <c r="K169" s="17"/>
      <c r="L169" s="17">
        <v>0</v>
      </c>
      <c r="M169" s="17"/>
      <c r="N169" s="17">
        <v>0</v>
      </c>
      <c r="O169" s="10"/>
      <c r="P169" s="11">
        <f>J169+L169+N169</f>
        <v>0</v>
      </c>
    </row>
    <row r="170" spans="1:16" ht="21" customHeight="1">
      <c r="A170" s="2" t="s">
        <v>59</v>
      </c>
      <c r="B170" s="7">
        <v>8560</v>
      </c>
      <c r="C170" s="9">
        <v>0</v>
      </c>
      <c r="D170" s="217">
        <v>0</v>
      </c>
      <c r="E170" s="11">
        <f t="shared" si="54"/>
        <v>0</v>
      </c>
      <c r="F170" s="10"/>
      <c r="G170" s="9">
        <f t="shared" si="58"/>
        <v>8560</v>
      </c>
      <c r="H170" s="8">
        <v>0</v>
      </c>
      <c r="I170" s="2" t="s">
        <v>33</v>
      </c>
      <c r="J170" s="17">
        <v>0</v>
      </c>
      <c r="K170" s="2"/>
      <c r="L170" s="17">
        <v>0</v>
      </c>
      <c r="M170" s="2"/>
      <c r="N170" s="17">
        <f>J170+L170</f>
        <v>0</v>
      </c>
      <c r="O170" s="10"/>
      <c r="P170" s="11"/>
    </row>
    <row r="171" spans="1:16" ht="23.25" customHeight="1">
      <c r="A171" s="2" t="s">
        <v>60</v>
      </c>
      <c r="B171" s="7"/>
      <c r="C171" s="9"/>
      <c r="D171" s="217"/>
      <c r="E171" s="11"/>
      <c r="F171" s="10"/>
      <c r="G171" s="9"/>
      <c r="H171" s="8"/>
      <c r="I171" s="2" t="s">
        <v>29</v>
      </c>
      <c r="J171" s="17">
        <v>18100</v>
      </c>
      <c r="K171" s="17"/>
      <c r="L171" s="17">
        <v>0</v>
      </c>
      <c r="M171" s="17"/>
      <c r="N171" s="17">
        <v>0</v>
      </c>
      <c r="O171" s="10"/>
      <c r="P171" s="11">
        <f>J171+L171+N171</f>
        <v>18100</v>
      </c>
    </row>
    <row r="172" spans="1:16" ht="24" customHeight="1">
      <c r="A172" s="2" t="s">
        <v>221</v>
      </c>
      <c r="B172" s="7">
        <v>29104</v>
      </c>
      <c r="C172" s="9">
        <v>0</v>
      </c>
      <c r="D172" s="217">
        <v>0</v>
      </c>
      <c r="E172" s="11">
        <f t="shared" si="54"/>
        <v>0</v>
      </c>
      <c r="F172" s="10"/>
      <c r="G172" s="9">
        <f t="shared" ref="G172" si="59">B172-E172</f>
        <v>29104</v>
      </c>
      <c r="H172" s="8">
        <v>0</v>
      </c>
      <c r="I172" s="2" t="s">
        <v>30</v>
      </c>
      <c r="J172" s="2"/>
      <c r="K172" s="2"/>
      <c r="L172" s="2"/>
      <c r="M172" s="2"/>
      <c r="N172" s="17">
        <f>J172+L172</f>
        <v>0</v>
      </c>
      <c r="O172" s="10"/>
      <c r="P172" s="11"/>
    </row>
    <row r="173" spans="1:16" ht="23.25" customHeight="1">
      <c r="A173" s="2" t="s">
        <v>222</v>
      </c>
      <c r="B173" s="7"/>
      <c r="C173" s="9"/>
      <c r="D173" s="217"/>
      <c r="E173" s="11"/>
      <c r="F173" s="10"/>
      <c r="G173" s="9"/>
      <c r="H173" s="8"/>
      <c r="I173" s="2" t="s">
        <v>229</v>
      </c>
      <c r="J173" s="17">
        <v>900</v>
      </c>
      <c r="K173" s="17"/>
      <c r="L173" s="17">
        <v>0</v>
      </c>
      <c r="M173" s="17"/>
      <c r="N173" s="17">
        <v>0</v>
      </c>
      <c r="O173" s="10"/>
      <c r="P173" s="11">
        <f>J173+L173+N173</f>
        <v>900</v>
      </c>
    </row>
    <row r="174" spans="1:16" ht="23.25" customHeight="1">
      <c r="A174" s="2" t="s">
        <v>223</v>
      </c>
      <c r="B174" s="7"/>
      <c r="C174" s="9"/>
      <c r="D174" s="217"/>
      <c r="E174" s="11"/>
      <c r="F174" s="10"/>
      <c r="G174" s="9"/>
      <c r="H174" s="8"/>
      <c r="I174" s="2" t="s">
        <v>230</v>
      </c>
      <c r="J174" s="17">
        <v>0</v>
      </c>
      <c r="K174" s="17"/>
      <c r="L174" s="17">
        <v>12000</v>
      </c>
      <c r="M174" s="2"/>
      <c r="N174" s="17">
        <v>0</v>
      </c>
      <c r="O174" s="10"/>
      <c r="P174" s="11">
        <f>J174+L174+N174</f>
        <v>12000</v>
      </c>
    </row>
    <row r="175" spans="1:16" ht="20.25" customHeight="1">
      <c r="A175" s="2" t="s">
        <v>26</v>
      </c>
      <c r="B175" s="7">
        <v>30000</v>
      </c>
      <c r="C175" s="9">
        <v>0</v>
      </c>
      <c r="D175" s="217">
        <v>30000</v>
      </c>
      <c r="E175" s="11">
        <f t="shared" si="54"/>
        <v>30000</v>
      </c>
      <c r="F175" s="10"/>
      <c r="G175" s="9">
        <f>B175-E175</f>
        <v>0</v>
      </c>
      <c r="H175" s="8">
        <v>0</v>
      </c>
      <c r="I175" s="2" t="s">
        <v>235</v>
      </c>
      <c r="J175" s="17">
        <v>10460</v>
      </c>
      <c r="K175" s="17"/>
      <c r="L175" s="17">
        <v>0</v>
      </c>
      <c r="M175" s="2"/>
      <c r="N175" s="17">
        <v>0</v>
      </c>
      <c r="O175" s="10"/>
      <c r="P175" s="11">
        <f>J175+L175+N175</f>
        <v>10460</v>
      </c>
    </row>
    <row r="176" spans="1:16" ht="21" customHeight="1">
      <c r="A176" s="2" t="s">
        <v>27</v>
      </c>
      <c r="B176" s="7">
        <v>8100</v>
      </c>
      <c r="C176" s="9">
        <v>0</v>
      </c>
      <c r="D176" s="217">
        <v>8100</v>
      </c>
      <c r="E176" s="11">
        <f t="shared" si="54"/>
        <v>8100</v>
      </c>
      <c r="F176" s="10"/>
      <c r="G176" s="9">
        <f t="shared" ref="G176:G177" si="60">B176-E176</f>
        <v>0</v>
      </c>
      <c r="H176" s="8">
        <v>0</v>
      </c>
      <c r="I176" s="2" t="s">
        <v>236</v>
      </c>
      <c r="J176" s="17">
        <v>3000</v>
      </c>
      <c r="K176" s="17"/>
      <c r="L176" s="17">
        <v>0</v>
      </c>
      <c r="M176" s="2"/>
      <c r="N176" s="17">
        <v>0</v>
      </c>
      <c r="O176" s="10"/>
      <c r="P176" s="11">
        <f>J176+L176+N176</f>
        <v>3000</v>
      </c>
    </row>
    <row r="177" spans="1:16" ht="21.75" customHeight="1">
      <c r="A177" s="2" t="s">
        <v>28</v>
      </c>
      <c r="B177" s="7">
        <v>3000</v>
      </c>
      <c r="C177" s="9">
        <v>0</v>
      </c>
      <c r="D177" s="217">
        <v>2889</v>
      </c>
      <c r="E177" s="11">
        <f t="shared" si="54"/>
        <v>2889</v>
      </c>
      <c r="F177" s="10"/>
      <c r="G177" s="9">
        <f t="shared" si="60"/>
        <v>111</v>
      </c>
      <c r="H177" s="8">
        <v>0</v>
      </c>
      <c r="I177" s="2" t="s">
        <v>56</v>
      </c>
      <c r="J177" s="17"/>
      <c r="K177" s="17"/>
      <c r="L177" s="17"/>
      <c r="M177" s="2"/>
      <c r="N177" s="17"/>
      <c r="O177" s="10"/>
      <c r="P177" s="10"/>
    </row>
    <row r="178" spans="1:16" ht="22.5" customHeight="1">
      <c r="A178" s="2" t="s">
        <v>33</v>
      </c>
      <c r="B178" s="7">
        <v>0</v>
      </c>
      <c r="C178" s="9">
        <v>0</v>
      </c>
      <c r="D178" s="217">
        <v>0</v>
      </c>
      <c r="E178" s="11">
        <f t="shared" si="54"/>
        <v>0</v>
      </c>
      <c r="F178" s="10"/>
      <c r="G178" s="9">
        <f>B178-E178</f>
        <v>0</v>
      </c>
      <c r="H178" s="8">
        <v>0</v>
      </c>
      <c r="I178" s="2" t="s">
        <v>57</v>
      </c>
      <c r="J178" s="17"/>
      <c r="K178" s="17"/>
      <c r="L178" s="17"/>
      <c r="M178" s="2"/>
      <c r="N178" s="17"/>
      <c r="O178" s="10"/>
      <c r="P178" s="10"/>
    </row>
    <row r="179" spans="1:16" ht="21.75" customHeight="1">
      <c r="A179" s="2" t="s">
        <v>29</v>
      </c>
      <c r="B179" s="7">
        <v>18100</v>
      </c>
      <c r="C179" s="9">
        <v>0</v>
      </c>
      <c r="D179" s="217">
        <v>0</v>
      </c>
      <c r="E179" s="11">
        <f t="shared" si="54"/>
        <v>0</v>
      </c>
      <c r="F179" s="10"/>
      <c r="G179" s="9">
        <f t="shared" ref="G179" si="61">B179-E179</f>
        <v>18100</v>
      </c>
      <c r="H179" s="8">
        <v>0</v>
      </c>
      <c r="I179" s="2"/>
      <c r="J179" s="17"/>
      <c r="K179" s="17"/>
      <c r="L179" s="17"/>
      <c r="M179" s="2"/>
      <c r="N179" s="17"/>
      <c r="O179" s="10"/>
      <c r="P179" s="10"/>
    </row>
    <row r="180" spans="1:16" ht="24" customHeight="1">
      <c r="A180" s="2" t="s">
        <v>30</v>
      </c>
      <c r="B180" s="7"/>
      <c r="C180" s="9"/>
      <c r="D180" s="217"/>
      <c r="E180" s="11"/>
      <c r="F180" s="10"/>
      <c r="G180" s="9"/>
      <c r="H180" s="8"/>
      <c r="I180" s="2"/>
      <c r="J180" s="17"/>
      <c r="K180" s="17"/>
      <c r="L180" s="17"/>
      <c r="M180" s="2"/>
      <c r="N180" s="17"/>
      <c r="O180" s="10"/>
      <c r="P180" s="10"/>
    </row>
    <row r="181" spans="1:16" ht="24" customHeight="1">
      <c r="A181" s="2" t="s">
        <v>229</v>
      </c>
      <c r="B181" s="7">
        <v>1840</v>
      </c>
      <c r="C181" s="9">
        <v>0</v>
      </c>
      <c r="D181" s="217">
        <v>900</v>
      </c>
      <c r="E181" s="11">
        <f t="shared" si="54"/>
        <v>900</v>
      </c>
      <c r="F181" s="10"/>
      <c r="G181" s="9">
        <f>B181-E181</f>
        <v>940</v>
      </c>
      <c r="H181" s="8">
        <v>0</v>
      </c>
      <c r="I181" s="2"/>
      <c r="J181" s="17"/>
      <c r="K181" s="17"/>
      <c r="L181" s="17"/>
      <c r="M181" s="2"/>
      <c r="N181" s="17"/>
      <c r="O181" s="10"/>
      <c r="P181" s="10"/>
    </row>
    <row r="182" spans="1:16" ht="24" customHeight="1">
      <c r="A182" s="2" t="s">
        <v>230</v>
      </c>
      <c r="B182" s="7">
        <v>12000</v>
      </c>
      <c r="C182" s="9">
        <v>0</v>
      </c>
      <c r="D182" s="217">
        <v>0</v>
      </c>
      <c r="E182" s="11">
        <f t="shared" si="54"/>
        <v>0</v>
      </c>
      <c r="F182" s="10"/>
      <c r="G182" s="9">
        <f t="shared" ref="G182" si="62">B182-E182</f>
        <v>12000</v>
      </c>
      <c r="H182" s="8">
        <v>0</v>
      </c>
      <c r="I182" s="2"/>
      <c r="J182" s="17"/>
      <c r="K182" s="17"/>
      <c r="L182" s="17"/>
      <c r="M182" s="2"/>
      <c r="N182" s="17"/>
      <c r="O182" s="10"/>
      <c r="P182" s="10"/>
    </row>
    <row r="183" spans="1:16" ht="24" customHeight="1">
      <c r="A183" s="2" t="s">
        <v>231</v>
      </c>
      <c r="B183" s="7">
        <v>22500</v>
      </c>
      <c r="C183" s="9">
        <v>0</v>
      </c>
      <c r="D183" s="217">
        <v>21700</v>
      </c>
      <c r="E183" s="11">
        <f t="shared" si="54"/>
        <v>21700</v>
      </c>
      <c r="F183" s="10"/>
      <c r="G183" s="9">
        <f>B183-E183</f>
        <v>800</v>
      </c>
      <c r="H183" s="8">
        <v>0</v>
      </c>
      <c r="I183" s="2"/>
      <c r="J183" s="17"/>
      <c r="K183" s="17"/>
      <c r="L183" s="17"/>
      <c r="M183" s="2"/>
      <c r="N183" s="17"/>
      <c r="O183" s="10"/>
      <c r="P183" s="10"/>
    </row>
    <row r="184" spans="1:16" ht="24" customHeight="1">
      <c r="A184" s="2" t="s">
        <v>232</v>
      </c>
      <c r="B184" s="7">
        <v>4300</v>
      </c>
      <c r="C184" s="9">
        <v>0</v>
      </c>
      <c r="D184" s="217">
        <v>0</v>
      </c>
      <c r="E184" s="11">
        <f t="shared" si="54"/>
        <v>0</v>
      </c>
      <c r="F184" s="10"/>
      <c r="G184" s="9">
        <f t="shared" ref="G184" si="63">B184-E184</f>
        <v>4300</v>
      </c>
      <c r="H184" s="8">
        <v>0</v>
      </c>
      <c r="I184" s="2"/>
      <c r="J184" s="17"/>
      <c r="K184" s="17"/>
      <c r="L184" s="17"/>
      <c r="M184" s="2"/>
      <c r="N184" s="17"/>
      <c r="O184" s="10"/>
      <c r="P184" s="10"/>
    </row>
    <row r="185" spans="1:16" ht="24" customHeight="1">
      <c r="A185" s="2" t="s">
        <v>224</v>
      </c>
      <c r="B185" s="7"/>
      <c r="C185" s="9"/>
      <c r="D185" s="217"/>
      <c r="E185" s="11"/>
      <c r="F185" s="10"/>
      <c r="G185" s="9"/>
      <c r="H185" s="8"/>
      <c r="I185" s="2"/>
      <c r="J185" s="2"/>
      <c r="K185" s="2"/>
      <c r="L185" s="2"/>
      <c r="M185" s="2"/>
      <c r="N185" s="2"/>
      <c r="O185" s="2"/>
      <c r="P185" s="2"/>
    </row>
    <row r="186" spans="1:16" ht="24" customHeight="1">
      <c r="A186" s="2" t="s">
        <v>225</v>
      </c>
      <c r="B186" s="7"/>
      <c r="C186" s="9"/>
      <c r="D186" s="217"/>
      <c r="E186" s="11"/>
      <c r="F186" s="10"/>
      <c r="G186" s="9"/>
      <c r="H186" s="8"/>
      <c r="I186" s="2"/>
      <c r="J186" s="2"/>
      <c r="K186" s="2"/>
      <c r="L186" s="2"/>
      <c r="M186" s="2"/>
      <c r="N186" s="2"/>
      <c r="O186" s="2"/>
      <c r="P186" s="2"/>
    </row>
    <row r="187" spans="1:16" ht="24" customHeight="1">
      <c r="A187" s="2"/>
      <c r="B187" s="7"/>
      <c r="C187" s="9"/>
      <c r="D187" s="217"/>
      <c r="E187" s="11"/>
      <c r="F187" s="10"/>
      <c r="G187" s="9"/>
      <c r="H187" s="8"/>
      <c r="I187" s="2"/>
      <c r="J187" s="2"/>
      <c r="K187" s="2"/>
      <c r="L187" s="2"/>
      <c r="M187" s="2"/>
      <c r="N187" s="2"/>
      <c r="O187" s="2"/>
      <c r="P187" s="2"/>
    </row>
    <row r="188" spans="1:16" ht="24" customHeight="1">
      <c r="A188" s="2"/>
      <c r="B188" s="7"/>
      <c r="C188" s="9"/>
      <c r="D188" s="219"/>
      <c r="E188" s="11"/>
      <c r="F188" s="10"/>
      <c r="G188" s="9"/>
      <c r="H188" s="8"/>
      <c r="I188" s="2"/>
      <c r="J188" s="2"/>
      <c r="K188" s="2"/>
      <c r="L188" s="2"/>
      <c r="M188" s="2"/>
      <c r="N188" s="2"/>
      <c r="O188" s="2"/>
      <c r="P188" s="2"/>
    </row>
    <row r="189" spans="1:16" ht="24" customHeight="1">
      <c r="A189" s="3"/>
      <c r="B189" s="3"/>
      <c r="C189" s="3"/>
      <c r="D189" s="216"/>
      <c r="E189" s="4"/>
      <c r="F189" s="4"/>
      <c r="G189" s="3"/>
      <c r="H189" s="4"/>
      <c r="I189" s="3"/>
      <c r="J189" s="3"/>
      <c r="K189" s="3"/>
      <c r="L189" s="3"/>
      <c r="M189" s="3"/>
      <c r="N189" s="3"/>
      <c r="O189" s="3"/>
      <c r="P189" s="3"/>
    </row>
    <row r="190" spans="1:16" ht="23.25" customHeight="1">
      <c r="A190" s="21" t="s">
        <v>49</v>
      </c>
      <c r="B190" s="47">
        <f>B192+B193</f>
        <v>26335.21</v>
      </c>
      <c r="C190" s="47">
        <f t="shared" ref="C190:E190" si="64">C192+C193</f>
        <v>4990</v>
      </c>
      <c r="D190" s="210">
        <f t="shared" si="64"/>
        <v>20800</v>
      </c>
      <c r="E190" s="47">
        <f t="shared" si="64"/>
        <v>25790</v>
      </c>
      <c r="F190" s="45">
        <f>E190*100/B190</f>
        <v>97.929729817988928</v>
      </c>
      <c r="G190" s="73">
        <f>B190-E190</f>
        <v>545.20999999999913</v>
      </c>
      <c r="H190" s="39">
        <f>G190*100/B190</f>
        <v>2.0702701820110763</v>
      </c>
      <c r="I190" s="65" t="s">
        <v>8</v>
      </c>
      <c r="J190" s="32">
        <f>SUM(J191:J194)</f>
        <v>2000</v>
      </c>
      <c r="K190" s="12"/>
      <c r="L190" s="32">
        <f>SUM(L191:L194)</f>
        <v>2000</v>
      </c>
      <c r="M190" s="12"/>
      <c r="N190" s="32">
        <f>SUM(N191:N194)</f>
        <v>0</v>
      </c>
      <c r="O190" s="16"/>
      <c r="P190" s="6">
        <f>J190+L190+N190</f>
        <v>4000</v>
      </c>
    </row>
    <row r="191" spans="1:16" ht="22.5" customHeight="1">
      <c r="A191" s="23" t="s">
        <v>50</v>
      </c>
      <c r="B191" s="3"/>
      <c r="C191" s="3"/>
      <c r="D191" s="216"/>
      <c r="E191" s="4"/>
      <c r="F191" s="4"/>
      <c r="G191" s="3"/>
      <c r="H191" s="4"/>
      <c r="I191" s="2" t="s">
        <v>58</v>
      </c>
      <c r="J191" s="17">
        <v>2000</v>
      </c>
      <c r="K191" s="17"/>
      <c r="L191" s="17">
        <v>2000</v>
      </c>
      <c r="M191" s="17"/>
      <c r="N191" s="17"/>
      <c r="O191" s="10"/>
      <c r="P191" s="11">
        <f>J191+L191+N191</f>
        <v>4000</v>
      </c>
    </row>
    <row r="192" spans="1:16" ht="18.75" customHeight="1">
      <c r="A192" s="108" t="s">
        <v>65</v>
      </c>
      <c r="B192" s="109">
        <v>4990</v>
      </c>
      <c r="C192" s="109">
        <v>4990</v>
      </c>
      <c r="D192" s="212">
        <v>0</v>
      </c>
      <c r="E192" s="71">
        <f>SUM(C192:D192)</f>
        <v>4990</v>
      </c>
      <c r="F192" s="110"/>
      <c r="G192" s="111">
        <f t="shared" ref="G192:G194" si="65">B192-E192</f>
        <v>0</v>
      </c>
      <c r="H192" s="71">
        <v>0</v>
      </c>
      <c r="I192" s="2"/>
      <c r="J192" s="2"/>
      <c r="K192" s="2"/>
      <c r="L192" s="2"/>
      <c r="M192" s="2"/>
      <c r="N192" s="9"/>
      <c r="O192" s="10"/>
      <c r="P192" s="10"/>
    </row>
    <row r="193" spans="1:16">
      <c r="A193" s="87" t="s">
        <v>64</v>
      </c>
      <c r="B193" s="88">
        <f>SUM(B194:B195)</f>
        <v>21345.21</v>
      </c>
      <c r="C193" s="88">
        <f>SUM(C194:C195)</f>
        <v>0</v>
      </c>
      <c r="D193" s="213">
        <f>SUM(D194:D195)</f>
        <v>20800</v>
      </c>
      <c r="E193" s="89">
        <f>SUM(C193:D193)</f>
        <v>20800</v>
      </c>
      <c r="F193" s="90"/>
      <c r="G193" s="88">
        <f t="shared" si="65"/>
        <v>545.20999999999913</v>
      </c>
      <c r="H193" s="89">
        <v>0</v>
      </c>
      <c r="I193" s="2"/>
      <c r="J193" s="2"/>
      <c r="K193" s="2"/>
      <c r="L193" s="2"/>
      <c r="M193" s="2"/>
      <c r="N193" s="9"/>
      <c r="O193" s="10"/>
      <c r="P193" s="10"/>
    </row>
    <row r="194" spans="1:16">
      <c r="A194" s="2" t="s">
        <v>58</v>
      </c>
      <c r="B194" s="7">
        <v>21345.21</v>
      </c>
      <c r="C194" s="9">
        <v>0</v>
      </c>
      <c r="D194" s="217">
        <v>20800</v>
      </c>
      <c r="E194" s="11">
        <f t="shared" ref="E194" si="66">SUM(C194:D194)</f>
        <v>20800</v>
      </c>
      <c r="F194" s="10"/>
      <c r="G194" s="9">
        <f t="shared" si="65"/>
        <v>545.20999999999913</v>
      </c>
      <c r="H194" s="8">
        <f t="shared" ref="H194" si="67">G194*100/B194</f>
        <v>2.5542498762017294</v>
      </c>
      <c r="I194" s="2"/>
      <c r="J194" s="2"/>
      <c r="K194" s="2"/>
      <c r="L194" s="2"/>
      <c r="M194" s="2"/>
      <c r="N194" s="9"/>
      <c r="O194" s="10"/>
      <c r="P194" s="10"/>
    </row>
    <row r="195" spans="1:16" ht="19.5" customHeight="1">
      <c r="A195" s="3"/>
      <c r="B195" s="3"/>
      <c r="C195" s="3"/>
      <c r="D195" s="216"/>
      <c r="E195" s="4"/>
      <c r="F195" s="4"/>
      <c r="G195" s="3"/>
      <c r="H195" s="4"/>
      <c r="I195" s="3"/>
      <c r="J195" s="3"/>
      <c r="K195" s="3"/>
      <c r="L195" s="3"/>
      <c r="M195" s="3"/>
      <c r="N195" s="14"/>
      <c r="O195" s="4"/>
      <c r="P195" s="4"/>
    </row>
    <row r="196" spans="1:16">
      <c r="A196" s="21" t="s">
        <v>46</v>
      </c>
      <c r="B196" s="47">
        <f>B198+B199</f>
        <v>516000</v>
      </c>
      <c r="C196" s="47">
        <f t="shared" ref="C196:E196" si="68">C198+C199</f>
        <v>260000</v>
      </c>
      <c r="D196" s="210">
        <f t="shared" si="68"/>
        <v>85000</v>
      </c>
      <c r="E196" s="47">
        <f t="shared" si="68"/>
        <v>345000</v>
      </c>
      <c r="F196" s="45">
        <f>E196*100/B196</f>
        <v>66.860465116279073</v>
      </c>
      <c r="G196" s="73">
        <f>B196-E196</f>
        <v>171000</v>
      </c>
      <c r="H196" s="39">
        <f>G196*100/B196</f>
        <v>33.139534883720927</v>
      </c>
      <c r="I196" s="65" t="s">
        <v>8</v>
      </c>
      <c r="J196" s="32">
        <f>SUM(J197:J208)</f>
        <v>54000</v>
      </c>
      <c r="K196" s="12"/>
      <c r="L196" s="32">
        <f>SUM(L197:L208)</f>
        <v>51000</v>
      </c>
      <c r="M196" s="12"/>
      <c r="N196" s="32">
        <f>SUM(N197:N208)</f>
        <v>66000</v>
      </c>
      <c r="O196" s="16"/>
      <c r="P196" s="6">
        <f>J196+L196+N196</f>
        <v>171000</v>
      </c>
    </row>
    <row r="197" spans="1:16">
      <c r="A197" s="23" t="s">
        <v>47</v>
      </c>
      <c r="B197" s="27"/>
      <c r="C197" s="27"/>
      <c r="D197" s="211"/>
      <c r="E197" s="13"/>
      <c r="F197" s="13"/>
      <c r="G197" s="14"/>
      <c r="H197" s="13"/>
      <c r="I197" s="2" t="s">
        <v>34</v>
      </c>
      <c r="J197" s="17">
        <v>10000</v>
      </c>
      <c r="K197" s="17"/>
      <c r="L197" s="17">
        <v>10000</v>
      </c>
      <c r="M197" s="17"/>
      <c r="N197" s="17">
        <v>10000</v>
      </c>
      <c r="O197" s="10"/>
      <c r="P197" s="11">
        <f>J197+L197+N197</f>
        <v>30000</v>
      </c>
    </row>
    <row r="198" spans="1:16">
      <c r="A198" s="76" t="s">
        <v>65</v>
      </c>
      <c r="B198" s="46">
        <v>260000</v>
      </c>
      <c r="C198" s="46">
        <v>260000</v>
      </c>
      <c r="D198" s="212">
        <v>0</v>
      </c>
      <c r="E198" s="41">
        <f>SUM(C198:D198)</f>
        <v>260000</v>
      </c>
      <c r="F198" s="42"/>
      <c r="G198" s="40">
        <f t="shared" ref="G198:G211" si="69">B198-E198</f>
        <v>0</v>
      </c>
      <c r="H198" s="39">
        <v>0</v>
      </c>
      <c r="I198" s="2" t="s">
        <v>237</v>
      </c>
      <c r="J198" s="17">
        <v>10000</v>
      </c>
      <c r="K198" s="17"/>
      <c r="L198" s="17">
        <v>10000</v>
      </c>
      <c r="M198" s="17"/>
      <c r="N198" s="17">
        <v>10000</v>
      </c>
      <c r="O198" s="10"/>
      <c r="P198" s="11">
        <f>J198+L198+N198</f>
        <v>30000</v>
      </c>
    </row>
    <row r="199" spans="1:16">
      <c r="A199" s="76" t="s">
        <v>64</v>
      </c>
      <c r="B199" s="43">
        <f>SUM(B200:B211)</f>
        <v>256000</v>
      </c>
      <c r="C199" s="43">
        <f t="shared" ref="C199:E199" si="70">SUM(C200:C211)</f>
        <v>0</v>
      </c>
      <c r="D199" s="213">
        <f t="shared" si="70"/>
        <v>85000</v>
      </c>
      <c r="E199" s="43">
        <f t="shared" si="70"/>
        <v>85000</v>
      </c>
      <c r="F199" s="44"/>
      <c r="G199" s="40">
        <f t="shared" si="69"/>
        <v>171000</v>
      </c>
      <c r="H199" s="39">
        <v>0</v>
      </c>
      <c r="I199" s="2" t="s">
        <v>35</v>
      </c>
      <c r="J199" s="17">
        <v>10000</v>
      </c>
      <c r="K199" s="17"/>
      <c r="L199" s="17">
        <v>10000</v>
      </c>
      <c r="M199" s="17"/>
      <c r="N199" s="17">
        <v>10000</v>
      </c>
      <c r="O199" s="10"/>
      <c r="P199" s="11">
        <f>J199+L199+N199</f>
        <v>30000</v>
      </c>
    </row>
    <row r="200" spans="1:16">
      <c r="A200" s="2" t="s">
        <v>34</v>
      </c>
      <c r="B200" s="7">
        <v>50000</v>
      </c>
      <c r="C200" s="7">
        <v>0</v>
      </c>
      <c r="D200" s="117">
        <v>20000</v>
      </c>
      <c r="E200" s="8">
        <f>SUM(C200:D200)</f>
        <v>20000</v>
      </c>
      <c r="F200" s="8"/>
      <c r="G200" s="9">
        <f t="shared" si="69"/>
        <v>30000</v>
      </c>
      <c r="H200" s="8"/>
      <c r="I200" s="2" t="s">
        <v>36</v>
      </c>
      <c r="J200" s="17">
        <v>3000</v>
      </c>
      <c r="K200" s="17"/>
      <c r="L200" s="17">
        <v>3000</v>
      </c>
      <c r="M200" s="2"/>
      <c r="N200" s="17">
        <v>3000</v>
      </c>
      <c r="O200" s="10"/>
      <c r="P200" s="11">
        <f>J200+L200+N200</f>
        <v>9000</v>
      </c>
    </row>
    <row r="201" spans="1:16">
      <c r="A201" s="2" t="s">
        <v>253</v>
      </c>
      <c r="B201" s="7">
        <v>50000</v>
      </c>
      <c r="C201" s="7">
        <v>0</v>
      </c>
      <c r="D201" s="117">
        <v>20000</v>
      </c>
      <c r="E201" s="8">
        <f>SUM(C201:D201)</f>
        <v>20000</v>
      </c>
      <c r="F201" s="8"/>
      <c r="G201" s="9">
        <f t="shared" si="69"/>
        <v>30000</v>
      </c>
      <c r="H201" s="8"/>
      <c r="I201" s="2" t="s">
        <v>37</v>
      </c>
      <c r="J201" s="2"/>
      <c r="K201" s="2"/>
      <c r="L201" s="2"/>
      <c r="M201" s="2"/>
      <c r="N201" s="17"/>
      <c r="O201" s="10"/>
      <c r="P201" s="11"/>
    </row>
    <row r="202" spans="1:16">
      <c r="A202" s="2" t="s">
        <v>254</v>
      </c>
      <c r="B202" s="7">
        <v>50000</v>
      </c>
      <c r="C202" s="7">
        <v>0</v>
      </c>
      <c r="D202" s="117">
        <v>20000</v>
      </c>
      <c r="E202" s="8">
        <f>SUM(C202:D202)</f>
        <v>20000</v>
      </c>
      <c r="F202" s="8"/>
      <c r="G202" s="9">
        <f t="shared" si="69"/>
        <v>30000</v>
      </c>
      <c r="H202" s="8"/>
      <c r="I202" s="2" t="s">
        <v>38</v>
      </c>
      <c r="J202" s="17">
        <v>1500</v>
      </c>
      <c r="K202" s="17"/>
      <c r="L202" s="17">
        <v>1500</v>
      </c>
      <c r="M202" s="17"/>
      <c r="N202" s="17">
        <v>1500</v>
      </c>
      <c r="O202" s="10"/>
      <c r="P202" s="11">
        <f>J202+L202+N202</f>
        <v>4500</v>
      </c>
    </row>
    <row r="203" spans="1:16">
      <c r="A203" s="2" t="s">
        <v>256</v>
      </c>
      <c r="B203" s="7">
        <v>15000</v>
      </c>
      <c r="C203" s="7">
        <v>0</v>
      </c>
      <c r="D203" s="117">
        <v>7000</v>
      </c>
      <c r="E203" s="8">
        <f>SUM(C203:D203)</f>
        <v>7000</v>
      </c>
      <c r="F203" s="8"/>
      <c r="G203" s="9">
        <f t="shared" si="69"/>
        <v>8000</v>
      </c>
      <c r="H203" s="8"/>
      <c r="I203" s="2" t="s">
        <v>39</v>
      </c>
      <c r="J203" s="2"/>
      <c r="K203" s="2"/>
      <c r="L203" s="2"/>
      <c r="M203" s="2"/>
      <c r="N203" s="17"/>
      <c r="O203" s="10"/>
      <c r="P203" s="11"/>
    </row>
    <row r="204" spans="1:16">
      <c r="A204" s="2" t="s">
        <v>255</v>
      </c>
      <c r="B204" s="7"/>
      <c r="C204" s="7"/>
      <c r="D204" s="117"/>
      <c r="E204" s="8"/>
      <c r="F204" s="8"/>
      <c r="G204" s="9"/>
      <c r="H204" s="8"/>
      <c r="I204" s="2" t="s">
        <v>40</v>
      </c>
      <c r="J204" s="17">
        <v>0</v>
      </c>
      <c r="K204" s="17"/>
      <c r="L204" s="17">
        <v>1500</v>
      </c>
      <c r="M204" s="2"/>
      <c r="N204" s="17">
        <f t="shared" ref="N204" si="71">J204+L204</f>
        <v>1500</v>
      </c>
      <c r="O204" s="10"/>
      <c r="P204" s="11">
        <f>J204+L204+N204</f>
        <v>3000</v>
      </c>
    </row>
    <row r="205" spans="1:16">
      <c r="A205" s="2" t="s">
        <v>38</v>
      </c>
      <c r="B205" s="7">
        <v>7500</v>
      </c>
      <c r="C205" s="7">
        <v>0</v>
      </c>
      <c r="D205" s="117">
        <v>3000</v>
      </c>
      <c r="E205" s="8">
        <f t="shared" ref="E205:E211" si="72">SUM(C205:D205)</f>
        <v>3000</v>
      </c>
      <c r="F205" s="8"/>
      <c r="G205" s="9">
        <f t="shared" si="69"/>
        <v>4500</v>
      </c>
      <c r="H205" s="8"/>
      <c r="I205" s="2" t="s">
        <v>39</v>
      </c>
      <c r="J205" s="2"/>
      <c r="K205" s="2"/>
      <c r="L205" s="2"/>
      <c r="M205" s="2"/>
      <c r="N205" s="17"/>
      <c r="O205" s="10"/>
      <c r="P205" s="11"/>
    </row>
    <row r="206" spans="1:16">
      <c r="A206" s="2" t="s">
        <v>39</v>
      </c>
      <c r="B206" s="7"/>
      <c r="C206" s="7">
        <v>0</v>
      </c>
      <c r="D206" s="117"/>
      <c r="E206" s="8">
        <f t="shared" si="72"/>
        <v>0</v>
      </c>
      <c r="F206" s="8"/>
      <c r="G206" s="9"/>
      <c r="H206" s="8"/>
      <c r="I206" s="2" t="s">
        <v>41</v>
      </c>
      <c r="J206" s="17">
        <v>5000</v>
      </c>
      <c r="K206" s="17"/>
      <c r="L206" s="17">
        <v>5000</v>
      </c>
      <c r="M206" s="17"/>
      <c r="N206" s="17">
        <f t="shared" ref="N206:N207" si="73">J206+L206</f>
        <v>10000</v>
      </c>
      <c r="O206" s="10"/>
      <c r="P206" s="11">
        <f>J206+L206+N206</f>
        <v>20000</v>
      </c>
    </row>
    <row r="207" spans="1:16">
      <c r="A207" s="2" t="s">
        <v>40</v>
      </c>
      <c r="B207" s="7">
        <v>6000</v>
      </c>
      <c r="C207" s="7">
        <v>0</v>
      </c>
      <c r="D207" s="215"/>
      <c r="E207" s="11">
        <f t="shared" si="72"/>
        <v>0</v>
      </c>
      <c r="F207" s="10"/>
      <c r="G207" s="9">
        <f t="shared" si="69"/>
        <v>6000</v>
      </c>
      <c r="H207" s="10"/>
      <c r="I207" s="2" t="s">
        <v>42</v>
      </c>
      <c r="J207" s="17">
        <v>10000</v>
      </c>
      <c r="K207" s="17"/>
      <c r="L207" s="17">
        <v>10000</v>
      </c>
      <c r="M207" s="17"/>
      <c r="N207" s="17">
        <f t="shared" si="73"/>
        <v>20000</v>
      </c>
      <c r="O207" s="10"/>
      <c r="P207" s="11">
        <f>J207+L207+N207</f>
        <v>40000</v>
      </c>
    </row>
    <row r="208" spans="1:16">
      <c r="A208" s="2" t="s">
        <v>39</v>
      </c>
      <c r="B208" s="7"/>
      <c r="C208" s="7">
        <v>0</v>
      </c>
      <c r="D208" s="215"/>
      <c r="E208" s="11">
        <f t="shared" si="72"/>
        <v>0</v>
      </c>
      <c r="F208" s="10"/>
      <c r="G208" s="9"/>
      <c r="H208" s="10"/>
      <c r="I208" s="2" t="s">
        <v>54</v>
      </c>
      <c r="J208" s="17">
        <v>4500</v>
      </c>
      <c r="K208" s="17"/>
      <c r="L208" s="17">
        <v>0</v>
      </c>
      <c r="M208" s="17"/>
      <c r="N208" s="17">
        <v>0</v>
      </c>
      <c r="O208" s="10"/>
      <c r="P208" s="11">
        <f>J208+L208+N208</f>
        <v>4500</v>
      </c>
    </row>
    <row r="209" spans="1:16">
      <c r="A209" s="2" t="s">
        <v>257</v>
      </c>
      <c r="B209" s="7">
        <v>25000</v>
      </c>
      <c r="C209" s="7">
        <v>0</v>
      </c>
      <c r="D209" s="220">
        <v>5000</v>
      </c>
      <c r="E209" s="11">
        <f t="shared" si="72"/>
        <v>5000</v>
      </c>
      <c r="F209" s="10"/>
      <c r="G209" s="9">
        <f t="shared" si="69"/>
        <v>20000</v>
      </c>
      <c r="H209" s="10"/>
      <c r="I209" s="29"/>
      <c r="J209" s="30"/>
      <c r="K209" s="30"/>
      <c r="L209" s="30"/>
      <c r="M209" s="30"/>
      <c r="N209" s="30"/>
      <c r="O209" s="31"/>
      <c r="P209" s="31"/>
    </row>
    <row r="210" spans="1:16">
      <c r="A210" s="2" t="s">
        <v>258</v>
      </c>
      <c r="B210" s="7">
        <v>50000</v>
      </c>
      <c r="C210" s="7">
        <v>0</v>
      </c>
      <c r="D210" s="220">
        <v>10000</v>
      </c>
      <c r="E210" s="11">
        <f t="shared" si="72"/>
        <v>10000</v>
      </c>
      <c r="F210" s="10"/>
      <c r="G210" s="9">
        <f t="shared" si="69"/>
        <v>40000</v>
      </c>
      <c r="H210" s="10"/>
      <c r="I210" s="29"/>
      <c r="J210" s="30"/>
      <c r="K210" s="30"/>
      <c r="L210" s="30"/>
      <c r="M210" s="30"/>
      <c r="N210" s="30"/>
      <c r="O210" s="31"/>
      <c r="P210" s="31"/>
    </row>
    <row r="211" spans="1:16">
      <c r="A211" s="130" t="s">
        <v>54</v>
      </c>
      <c r="B211" s="27">
        <v>2500</v>
      </c>
      <c r="C211" s="27">
        <v>0</v>
      </c>
      <c r="D211" s="221">
        <v>0</v>
      </c>
      <c r="E211" s="131">
        <f t="shared" si="72"/>
        <v>0</v>
      </c>
      <c r="F211" s="4"/>
      <c r="G211" s="14">
        <f t="shared" si="69"/>
        <v>2500</v>
      </c>
      <c r="H211" s="4"/>
      <c r="I211" s="130"/>
      <c r="J211" s="132"/>
      <c r="K211" s="132"/>
      <c r="L211" s="132"/>
      <c r="M211" s="132"/>
      <c r="N211" s="132"/>
      <c r="O211" s="133"/>
      <c r="P211" s="133"/>
    </row>
    <row r="212" spans="1:16">
      <c r="D212" s="136"/>
    </row>
    <row r="213" spans="1:16">
      <c r="A213" s="193" t="s">
        <v>31</v>
      </c>
      <c r="B213" s="193"/>
      <c r="C213" s="193"/>
      <c r="D213" s="193"/>
      <c r="E213" s="193"/>
      <c r="F213" s="193"/>
      <c r="G213" s="193"/>
      <c r="L213" s="193" t="s">
        <v>32</v>
      </c>
      <c r="M213" s="193"/>
      <c r="N213" s="193"/>
      <c r="O213" s="193"/>
      <c r="P213" s="128"/>
    </row>
    <row r="214" spans="1:16" ht="26.25" customHeight="1">
      <c r="D214" s="136"/>
    </row>
    <row r="215" spans="1:16" ht="24" customHeight="1">
      <c r="A215" s="192" t="s">
        <v>51</v>
      </c>
      <c r="B215" s="192"/>
      <c r="C215" s="192"/>
      <c r="D215" s="192"/>
      <c r="E215" s="192"/>
      <c r="F215" s="192"/>
      <c r="G215" s="192"/>
      <c r="L215" s="129" t="s">
        <v>228</v>
      </c>
      <c r="M215" s="129"/>
      <c r="N215" s="129"/>
    </row>
    <row r="216" spans="1:16" ht="24" customHeight="1">
      <c r="A216" s="192" t="s">
        <v>52</v>
      </c>
      <c r="B216" s="192"/>
      <c r="C216" s="192"/>
      <c r="D216" s="192"/>
      <c r="E216" s="192"/>
      <c r="F216" s="192"/>
      <c r="G216" s="192"/>
    </row>
    <row r="217" spans="1:16" ht="30" customHeight="1">
      <c r="A217" s="192" t="s">
        <v>53</v>
      </c>
      <c r="B217" s="192"/>
      <c r="C217" s="192"/>
      <c r="D217" s="192"/>
      <c r="E217" s="192"/>
      <c r="F217" s="192"/>
      <c r="G217" s="192"/>
    </row>
  </sheetData>
  <mergeCells count="15">
    <mergeCell ref="A1:P1"/>
    <mergeCell ref="A2:P2"/>
    <mergeCell ref="A3:P3"/>
    <mergeCell ref="I4:P4"/>
    <mergeCell ref="G5:H5"/>
    <mergeCell ref="C4:H4"/>
    <mergeCell ref="J5:K5"/>
    <mergeCell ref="L5:M5"/>
    <mergeCell ref="N5:O5"/>
    <mergeCell ref="C5:F5"/>
    <mergeCell ref="A215:G215"/>
    <mergeCell ref="A216:G216"/>
    <mergeCell ref="A217:G217"/>
    <mergeCell ref="A213:G213"/>
    <mergeCell ref="L213:O213"/>
  </mergeCells>
  <pageMargins left="0.17" right="0.16" top="0.55000000000000004" bottom="0.25" header="0.31496062992126" footer="0.17"/>
  <pageSetup paperSize="9"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2" workbookViewId="0">
      <selection activeCell="B17" sqref="B17"/>
    </sheetView>
  </sheetViews>
  <sheetFormatPr defaultRowHeight="14.25"/>
  <cols>
    <col min="1" max="1" width="5.125" customWidth="1"/>
    <col min="2" max="2" width="42" customWidth="1"/>
    <col min="3" max="3" width="7.25" customWidth="1"/>
    <col min="4" max="4" width="3.625" customWidth="1"/>
    <col min="5" max="5" width="5.375" customWidth="1"/>
    <col min="6" max="6" width="6.25" customWidth="1"/>
    <col min="7" max="7" width="6.75" customWidth="1"/>
    <col min="8" max="8" width="6.375" customWidth="1"/>
    <col min="9" max="9" width="6" customWidth="1"/>
    <col min="10" max="10" width="6.125" customWidth="1"/>
    <col min="11" max="11" width="7.125" customWidth="1"/>
    <col min="12" max="12" width="6.25" customWidth="1"/>
    <col min="13" max="13" width="4" customWidth="1"/>
    <col min="15" max="15" width="7.625" customWidth="1"/>
    <col min="16" max="16" width="16" customWidth="1"/>
    <col min="17" max="17" width="6.75" customWidth="1"/>
    <col min="18" max="18" width="8.75" customWidth="1"/>
    <col min="257" max="257" width="5.125" customWidth="1"/>
    <col min="258" max="258" width="42" customWidth="1"/>
    <col min="259" max="259" width="7.25" customWidth="1"/>
    <col min="260" max="260" width="3.625" customWidth="1"/>
    <col min="261" max="261" width="5.375" customWidth="1"/>
    <col min="262" max="262" width="6.25" customWidth="1"/>
    <col min="263" max="263" width="6.75" customWidth="1"/>
    <col min="264" max="264" width="6.375" customWidth="1"/>
    <col min="265" max="265" width="6" customWidth="1"/>
    <col min="266" max="266" width="6.125" customWidth="1"/>
    <col min="267" max="267" width="7.125" customWidth="1"/>
    <col min="268" max="268" width="6.25" customWidth="1"/>
    <col min="269" max="269" width="4" customWidth="1"/>
    <col min="271" max="271" width="7.625" customWidth="1"/>
    <col min="272" max="272" width="9.375" customWidth="1"/>
    <col min="273" max="273" width="6.75" customWidth="1"/>
    <col min="274" max="274" width="8.75" customWidth="1"/>
    <col min="513" max="513" width="5.125" customWidth="1"/>
    <col min="514" max="514" width="42" customWidth="1"/>
    <col min="515" max="515" width="7.25" customWidth="1"/>
    <col min="516" max="516" width="3.625" customWidth="1"/>
    <col min="517" max="517" width="5.375" customWidth="1"/>
    <col min="518" max="518" width="6.25" customWidth="1"/>
    <col min="519" max="519" width="6.75" customWidth="1"/>
    <col min="520" max="520" width="6.375" customWidth="1"/>
    <col min="521" max="521" width="6" customWidth="1"/>
    <col min="522" max="522" width="6.125" customWidth="1"/>
    <col min="523" max="523" width="7.125" customWidth="1"/>
    <col min="524" max="524" width="6.25" customWidth="1"/>
    <col min="525" max="525" width="4" customWidth="1"/>
    <col min="527" max="527" width="7.625" customWidth="1"/>
    <col min="528" max="528" width="9.375" customWidth="1"/>
    <col min="529" max="529" width="6.75" customWidth="1"/>
    <col min="530" max="530" width="8.75" customWidth="1"/>
    <col min="769" max="769" width="5.125" customWidth="1"/>
    <col min="770" max="770" width="42" customWidth="1"/>
    <col min="771" max="771" width="7.25" customWidth="1"/>
    <col min="772" max="772" width="3.625" customWidth="1"/>
    <col min="773" max="773" width="5.375" customWidth="1"/>
    <col min="774" max="774" width="6.25" customWidth="1"/>
    <col min="775" max="775" width="6.75" customWidth="1"/>
    <col min="776" max="776" width="6.375" customWidth="1"/>
    <col min="777" max="777" width="6" customWidth="1"/>
    <col min="778" max="778" width="6.125" customWidth="1"/>
    <col min="779" max="779" width="7.125" customWidth="1"/>
    <col min="780" max="780" width="6.25" customWidth="1"/>
    <col min="781" max="781" width="4" customWidth="1"/>
    <col min="783" max="783" width="7.625" customWidth="1"/>
    <col min="784" max="784" width="9.375" customWidth="1"/>
    <col min="785" max="785" width="6.75" customWidth="1"/>
    <col min="786" max="786" width="8.75" customWidth="1"/>
    <col min="1025" max="1025" width="5.125" customWidth="1"/>
    <col min="1026" max="1026" width="42" customWidth="1"/>
    <col min="1027" max="1027" width="7.25" customWidth="1"/>
    <col min="1028" max="1028" width="3.625" customWidth="1"/>
    <col min="1029" max="1029" width="5.375" customWidth="1"/>
    <col min="1030" max="1030" width="6.25" customWidth="1"/>
    <col min="1031" max="1031" width="6.75" customWidth="1"/>
    <col min="1032" max="1032" width="6.375" customWidth="1"/>
    <col min="1033" max="1033" width="6" customWidth="1"/>
    <col min="1034" max="1034" width="6.125" customWidth="1"/>
    <col min="1035" max="1035" width="7.125" customWidth="1"/>
    <col min="1036" max="1036" width="6.25" customWidth="1"/>
    <col min="1037" max="1037" width="4" customWidth="1"/>
    <col min="1039" max="1039" width="7.625" customWidth="1"/>
    <col min="1040" max="1040" width="9.375" customWidth="1"/>
    <col min="1041" max="1041" width="6.75" customWidth="1"/>
    <col min="1042" max="1042" width="8.75" customWidth="1"/>
    <col min="1281" max="1281" width="5.125" customWidth="1"/>
    <col min="1282" max="1282" width="42" customWidth="1"/>
    <col min="1283" max="1283" width="7.25" customWidth="1"/>
    <col min="1284" max="1284" width="3.625" customWidth="1"/>
    <col min="1285" max="1285" width="5.375" customWidth="1"/>
    <col min="1286" max="1286" width="6.25" customWidth="1"/>
    <col min="1287" max="1287" width="6.75" customWidth="1"/>
    <col min="1288" max="1288" width="6.375" customWidth="1"/>
    <col min="1289" max="1289" width="6" customWidth="1"/>
    <col min="1290" max="1290" width="6.125" customWidth="1"/>
    <col min="1291" max="1291" width="7.125" customWidth="1"/>
    <col min="1292" max="1292" width="6.25" customWidth="1"/>
    <col min="1293" max="1293" width="4" customWidth="1"/>
    <col min="1295" max="1295" width="7.625" customWidth="1"/>
    <col min="1296" max="1296" width="9.375" customWidth="1"/>
    <col min="1297" max="1297" width="6.75" customWidth="1"/>
    <col min="1298" max="1298" width="8.75" customWidth="1"/>
    <col min="1537" max="1537" width="5.125" customWidth="1"/>
    <col min="1538" max="1538" width="42" customWidth="1"/>
    <col min="1539" max="1539" width="7.25" customWidth="1"/>
    <col min="1540" max="1540" width="3.625" customWidth="1"/>
    <col min="1541" max="1541" width="5.375" customWidth="1"/>
    <col min="1542" max="1542" width="6.25" customWidth="1"/>
    <col min="1543" max="1543" width="6.75" customWidth="1"/>
    <col min="1544" max="1544" width="6.375" customWidth="1"/>
    <col min="1545" max="1545" width="6" customWidth="1"/>
    <col min="1546" max="1546" width="6.125" customWidth="1"/>
    <col min="1547" max="1547" width="7.125" customWidth="1"/>
    <col min="1548" max="1548" width="6.25" customWidth="1"/>
    <col min="1549" max="1549" width="4" customWidth="1"/>
    <col min="1551" max="1551" width="7.625" customWidth="1"/>
    <col min="1552" max="1552" width="9.375" customWidth="1"/>
    <col min="1553" max="1553" width="6.75" customWidth="1"/>
    <col min="1554" max="1554" width="8.75" customWidth="1"/>
    <col min="1793" max="1793" width="5.125" customWidth="1"/>
    <col min="1794" max="1794" width="42" customWidth="1"/>
    <col min="1795" max="1795" width="7.25" customWidth="1"/>
    <col min="1796" max="1796" width="3.625" customWidth="1"/>
    <col min="1797" max="1797" width="5.375" customWidth="1"/>
    <col min="1798" max="1798" width="6.25" customWidth="1"/>
    <col min="1799" max="1799" width="6.75" customWidth="1"/>
    <col min="1800" max="1800" width="6.375" customWidth="1"/>
    <col min="1801" max="1801" width="6" customWidth="1"/>
    <col min="1802" max="1802" width="6.125" customWidth="1"/>
    <col min="1803" max="1803" width="7.125" customWidth="1"/>
    <col min="1804" max="1804" width="6.25" customWidth="1"/>
    <col min="1805" max="1805" width="4" customWidth="1"/>
    <col min="1807" max="1807" width="7.625" customWidth="1"/>
    <col min="1808" max="1808" width="9.375" customWidth="1"/>
    <col min="1809" max="1809" width="6.75" customWidth="1"/>
    <col min="1810" max="1810" width="8.75" customWidth="1"/>
    <col min="2049" max="2049" width="5.125" customWidth="1"/>
    <col min="2050" max="2050" width="42" customWidth="1"/>
    <col min="2051" max="2051" width="7.25" customWidth="1"/>
    <col min="2052" max="2052" width="3.625" customWidth="1"/>
    <col min="2053" max="2053" width="5.375" customWidth="1"/>
    <col min="2054" max="2054" width="6.25" customWidth="1"/>
    <col min="2055" max="2055" width="6.75" customWidth="1"/>
    <col min="2056" max="2056" width="6.375" customWidth="1"/>
    <col min="2057" max="2057" width="6" customWidth="1"/>
    <col min="2058" max="2058" width="6.125" customWidth="1"/>
    <col min="2059" max="2059" width="7.125" customWidth="1"/>
    <col min="2060" max="2060" width="6.25" customWidth="1"/>
    <col min="2061" max="2061" width="4" customWidth="1"/>
    <col min="2063" max="2063" width="7.625" customWidth="1"/>
    <col min="2064" max="2064" width="9.375" customWidth="1"/>
    <col min="2065" max="2065" width="6.75" customWidth="1"/>
    <col min="2066" max="2066" width="8.75" customWidth="1"/>
    <col min="2305" max="2305" width="5.125" customWidth="1"/>
    <col min="2306" max="2306" width="42" customWidth="1"/>
    <col min="2307" max="2307" width="7.25" customWidth="1"/>
    <col min="2308" max="2308" width="3.625" customWidth="1"/>
    <col min="2309" max="2309" width="5.375" customWidth="1"/>
    <col min="2310" max="2310" width="6.25" customWidth="1"/>
    <col min="2311" max="2311" width="6.75" customWidth="1"/>
    <col min="2312" max="2312" width="6.375" customWidth="1"/>
    <col min="2313" max="2313" width="6" customWidth="1"/>
    <col min="2314" max="2314" width="6.125" customWidth="1"/>
    <col min="2315" max="2315" width="7.125" customWidth="1"/>
    <col min="2316" max="2316" width="6.25" customWidth="1"/>
    <col min="2317" max="2317" width="4" customWidth="1"/>
    <col min="2319" max="2319" width="7.625" customWidth="1"/>
    <col min="2320" max="2320" width="9.375" customWidth="1"/>
    <col min="2321" max="2321" width="6.75" customWidth="1"/>
    <col min="2322" max="2322" width="8.75" customWidth="1"/>
    <col min="2561" max="2561" width="5.125" customWidth="1"/>
    <col min="2562" max="2562" width="42" customWidth="1"/>
    <col min="2563" max="2563" width="7.25" customWidth="1"/>
    <col min="2564" max="2564" width="3.625" customWidth="1"/>
    <col min="2565" max="2565" width="5.375" customWidth="1"/>
    <col min="2566" max="2566" width="6.25" customWidth="1"/>
    <col min="2567" max="2567" width="6.75" customWidth="1"/>
    <col min="2568" max="2568" width="6.375" customWidth="1"/>
    <col min="2569" max="2569" width="6" customWidth="1"/>
    <col min="2570" max="2570" width="6.125" customWidth="1"/>
    <col min="2571" max="2571" width="7.125" customWidth="1"/>
    <col min="2572" max="2572" width="6.25" customWidth="1"/>
    <col min="2573" max="2573" width="4" customWidth="1"/>
    <col min="2575" max="2575" width="7.625" customWidth="1"/>
    <col min="2576" max="2576" width="9.375" customWidth="1"/>
    <col min="2577" max="2577" width="6.75" customWidth="1"/>
    <col min="2578" max="2578" width="8.75" customWidth="1"/>
    <col min="2817" max="2817" width="5.125" customWidth="1"/>
    <col min="2818" max="2818" width="42" customWidth="1"/>
    <col min="2819" max="2819" width="7.25" customWidth="1"/>
    <col min="2820" max="2820" width="3.625" customWidth="1"/>
    <col min="2821" max="2821" width="5.375" customWidth="1"/>
    <col min="2822" max="2822" width="6.25" customWidth="1"/>
    <col min="2823" max="2823" width="6.75" customWidth="1"/>
    <col min="2824" max="2824" width="6.375" customWidth="1"/>
    <col min="2825" max="2825" width="6" customWidth="1"/>
    <col min="2826" max="2826" width="6.125" customWidth="1"/>
    <col min="2827" max="2827" width="7.125" customWidth="1"/>
    <col min="2828" max="2828" width="6.25" customWidth="1"/>
    <col min="2829" max="2829" width="4" customWidth="1"/>
    <col min="2831" max="2831" width="7.625" customWidth="1"/>
    <col min="2832" max="2832" width="9.375" customWidth="1"/>
    <col min="2833" max="2833" width="6.75" customWidth="1"/>
    <col min="2834" max="2834" width="8.75" customWidth="1"/>
    <col min="3073" max="3073" width="5.125" customWidth="1"/>
    <col min="3074" max="3074" width="42" customWidth="1"/>
    <col min="3075" max="3075" width="7.25" customWidth="1"/>
    <col min="3076" max="3076" width="3.625" customWidth="1"/>
    <col min="3077" max="3077" width="5.375" customWidth="1"/>
    <col min="3078" max="3078" width="6.25" customWidth="1"/>
    <col min="3079" max="3079" width="6.75" customWidth="1"/>
    <col min="3080" max="3080" width="6.375" customWidth="1"/>
    <col min="3081" max="3081" width="6" customWidth="1"/>
    <col min="3082" max="3082" width="6.125" customWidth="1"/>
    <col min="3083" max="3083" width="7.125" customWidth="1"/>
    <col min="3084" max="3084" width="6.25" customWidth="1"/>
    <col min="3085" max="3085" width="4" customWidth="1"/>
    <col min="3087" max="3087" width="7.625" customWidth="1"/>
    <col min="3088" max="3088" width="9.375" customWidth="1"/>
    <col min="3089" max="3089" width="6.75" customWidth="1"/>
    <col min="3090" max="3090" width="8.75" customWidth="1"/>
    <col min="3329" max="3329" width="5.125" customWidth="1"/>
    <col min="3330" max="3330" width="42" customWidth="1"/>
    <col min="3331" max="3331" width="7.25" customWidth="1"/>
    <col min="3332" max="3332" width="3.625" customWidth="1"/>
    <col min="3333" max="3333" width="5.375" customWidth="1"/>
    <col min="3334" max="3334" width="6.25" customWidth="1"/>
    <col min="3335" max="3335" width="6.75" customWidth="1"/>
    <col min="3336" max="3336" width="6.375" customWidth="1"/>
    <col min="3337" max="3337" width="6" customWidth="1"/>
    <col min="3338" max="3338" width="6.125" customWidth="1"/>
    <col min="3339" max="3339" width="7.125" customWidth="1"/>
    <col min="3340" max="3340" width="6.25" customWidth="1"/>
    <col min="3341" max="3341" width="4" customWidth="1"/>
    <col min="3343" max="3343" width="7.625" customWidth="1"/>
    <col min="3344" max="3344" width="9.375" customWidth="1"/>
    <col min="3345" max="3345" width="6.75" customWidth="1"/>
    <col min="3346" max="3346" width="8.75" customWidth="1"/>
    <col min="3585" max="3585" width="5.125" customWidth="1"/>
    <col min="3586" max="3586" width="42" customWidth="1"/>
    <col min="3587" max="3587" width="7.25" customWidth="1"/>
    <col min="3588" max="3588" width="3.625" customWidth="1"/>
    <col min="3589" max="3589" width="5.375" customWidth="1"/>
    <col min="3590" max="3590" width="6.25" customWidth="1"/>
    <col min="3591" max="3591" width="6.75" customWidth="1"/>
    <col min="3592" max="3592" width="6.375" customWidth="1"/>
    <col min="3593" max="3593" width="6" customWidth="1"/>
    <col min="3594" max="3594" width="6.125" customWidth="1"/>
    <col min="3595" max="3595" width="7.125" customWidth="1"/>
    <col min="3596" max="3596" width="6.25" customWidth="1"/>
    <col min="3597" max="3597" width="4" customWidth="1"/>
    <col min="3599" max="3599" width="7.625" customWidth="1"/>
    <col min="3600" max="3600" width="9.375" customWidth="1"/>
    <col min="3601" max="3601" width="6.75" customWidth="1"/>
    <col min="3602" max="3602" width="8.75" customWidth="1"/>
    <col min="3841" max="3841" width="5.125" customWidth="1"/>
    <col min="3842" max="3842" width="42" customWidth="1"/>
    <col min="3843" max="3843" width="7.25" customWidth="1"/>
    <col min="3844" max="3844" width="3.625" customWidth="1"/>
    <col min="3845" max="3845" width="5.375" customWidth="1"/>
    <col min="3846" max="3846" width="6.25" customWidth="1"/>
    <col min="3847" max="3847" width="6.75" customWidth="1"/>
    <col min="3848" max="3848" width="6.375" customWidth="1"/>
    <col min="3849" max="3849" width="6" customWidth="1"/>
    <col min="3850" max="3850" width="6.125" customWidth="1"/>
    <col min="3851" max="3851" width="7.125" customWidth="1"/>
    <col min="3852" max="3852" width="6.25" customWidth="1"/>
    <col min="3853" max="3853" width="4" customWidth="1"/>
    <col min="3855" max="3855" width="7.625" customWidth="1"/>
    <col min="3856" max="3856" width="9.375" customWidth="1"/>
    <col min="3857" max="3857" width="6.75" customWidth="1"/>
    <col min="3858" max="3858" width="8.75" customWidth="1"/>
    <col min="4097" max="4097" width="5.125" customWidth="1"/>
    <col min="4098" max="4098" width="42" customWidth="1"/>
    <col min="4099" max="4099" width="7.25" customWidth="1"/>
    <col min="4100" max="4100" width="3.625" customWidth="1"/>
    <col min="4101" max="4101" width="5.375" customWidth="1"/>
    <col min="4102" max="4102" width="6.25" customWidth="1"/>
    <col min="4103" max="4103" width="6.75" customWidth="1"/>
    <col min="4104" max="4104" width="6.375" customWidth="1"/>
    <col min="4105" max="4105" width="6" customWidth="1"/>
    <col min="4106" max="4106" width="6.125" customWidth="1"/>
    <col min="4107" max="4107" width="7.125" customWidth="1"/>
    <col min="4108" max="4108" width="6.25" customWidth="1"/>
    <col min="4109" max="4109" width="4" customWidth="1"/>
    <col min="4111" max="4111" width="7.625" customWidth="1"/>
    <col min="4112" max="4112" width="9.375" customWidth="1"/>
    <col min="4113" max="4113" width="6.75" customWidth="1"/>
    <col min="4114" max="4114" width="8.75" customWidth="1"/>
    <col min="4353" max="4353" width="5.125" customWidth="1"/>
    <col min="4354" max="4354" width="42" customWidth="1"/>
    <col min="4355" max="4355" width="7.25" customWidth="1"/>
    <col min="4356" max="4356" width="3.625" customWidth="1"/>
    <col min="4357" max="4357" width="5.375" customWidth="1"/>
    <col min="4358" max="4358" width="6.25" customWidth="1"/>
    <col min="4359" max="4359" width="6.75" customWidth="1"/>
    <col min="4360" max="4360" width="6.375" customWidth="1"/>
    <col min="4361" max="4361" width="6" customWidth="1"/>
    <col min="4362" max="4362" width="6.125" customWidth="1"/>
    <col min="4363" max="4363" width="7.125" customWidth="1"/>
    <col min="4364" max="4364" width="6.25" customWidth="1"/>
    <col min="4365" max="4365" width="4" customWidth="1"/>
    <col min="4367" max="4367" width="7.625" customWidth="1"/>
    <col min="4368" max="4368" width="9.375" customWidth="1"/>
    <col min="4369" max="4369" width="6.75" customWidth="1"/>
    <col min="4370" max="4370" width="8.75" customWidth="1"/>
    <col min="4609" max="4609" width="5.125" customWidth="1"/>
    <col min="4610" max="4610" width="42" customWidth="1"/>
    <col min="4611" max="4611" width="7.25" customWidth="1"/>
    <col min="4612" max="4612" width="3.625" customWidth="1"/>
    <col min="4613" max="4613" width="5.375" customWidth="1"/>
    <col min="4614" max="4614" width="6.25" customWidth="1"/>
    <col min="4615" max="4615" width="6.75" customWidth="1"/>
    <col min="4616" max="4616" width="6.375" customWidth="1"/>
    <col min="4617" max="4617" width="6" customWidth="1"/>
    <col min="4618" max="4618" width="6.125" customWidth="1"/>
    <col min="4619" max="4619" width="7.125" customWidth="1"/>
    <col min="4620" max="4620" width="6.25" customWidth="1"/>
    <col min="4621" max="4621" width="4" customWidth="1"/>
    <col min="4623" max="4623" width="7.625" customWidth="1"/>
    <col min="4624" max="4624" width="9.375" customWidth="1"/>
    <col min="4625" max="4625" width="6.75" customWidth="1"/>
    <col min="4626" max="4626" width="8.75" customWidth="1"/>
    <col min="4865" max="4865" width="5.125" customWidth="1"/>
    <col min="4866" max="4866" width="42" customWidth="1"/>
    <col min="4867" max="4867" width="7.25" customWidth="1"/>
    <col min="4868" max="4868" width="3.625" customWidth="1"/>
    <col min="4869" max="4869" width="5.375" customWidth="1"/>
    <col min="4870" max="4870" width="6.25" customWidth="1"/>
    <col min="4871" max="4871" width="6.75" customWidth="1"/>
    <col min="4872" max="4872" width="6.375" customWidth="1"/>
    <col min="4873" max="4873" width="6" customWidth="1"/>
    <col min="4874" max="4874" width="6.125" customWidth="1"/>
    <col min="4875" max="4875" width="7.125" customWidth="1"/>
    <col min="4876" max="4876" width="6.25" customWidth="1"/>
    <col min="4877" max="4877" width="4" customWidth="1"/>
    <col min="4879" max="4879" width="7.625" customWidth="1"/>
    <col min="4880" max="4880" width="9.375" customWidth="1"/>
    <col min="4881" max="4881" width="6.75" customWidth="1"/>
    <col min="4882" max="4882" width="8.75" customWidth="1"/>
    <col min="5121" max="5121" width="5.125" customWidth="1"/>
    <col min="5122" max="5122" width="42" customWidth="1"/>
    <col min="5123" max="5123" width="7.25" customWidth="1"/>
    <col min="5124" max="5124" width="3.625" customWidth="1"/>
    <col min="5125" max="5125" width="5.375" customWidth="1"/>
    <col min="5126" max="5126" width="6.25" customWidth="1"/>
    <col min="5127" max="5127" width="6.75" customWidth="1"/>
    <col min="5128" max="5128" width="6.375" customWidth="1"/>
    <col min="5129" max="5129" width="6" customWidth="1"/>
    <col min="5130" max="5130" width="6.125" customWidth="1"/>
    <col min="5131" max="5131" width="7.125" customWidth="1"/>
    <col min="5132" max="5132" width="6.25" customWidth="1"/>
    <col min="5133" max="5133" width="4" customWidth="1"/>
    <col min="5135" max="5135" width="7.625" customWidth="1"/>
    <col min="5136" max="5136" width="9.375" customWidth="1"/>
    <col min="5137" max="5137" width="6.75" customWidth="1"/>
    <col min="5138" max="5138" width="8.75" customWidth="1"/>
    <col min="5377" max="5377" width="5.125" customWidth="1"/>
    <col min="5378" max="5378" width="42" customWidth="1"/>
    <col min="5379" max="5379" width="7.25" customWidth="1"/>
    <col min="5380" max="5380" width="3.625" customWidth="1"/>
    <col min="5381" max="5381" width="5.375" customWidth="1"/>
    <col min="5382" max="5382" width="6.25" customWidth="1"/>
    <col min="5383" max="5383" width="6.75" customWidth="1"/>
    <col min="5384" max="5384" width="6.375" customWidth="1"/>
    <col min="5385" max="5385" width="6" customWidth="1"/>
    <col min="5386" max="5386" width="6.125" customWidth="1"/>
    <col min="5387" max="5387" width="7.125" customWidth="1"/>
    <col min="5388" max="5388" width="6.25" customWidth="1"/>
    <col min="5389" max="5389" width="4" customWidth="1"/>
    <col min="5391" max="5391" width="7.625" customWidth="1"/>
    <col min="5392" max="5392" width="9.375" customWidth="1"/>
    <col min="5393" max="5393" width="6.75" customWidth="1"/>
    <col min="5394" max="5394" width="8.75" customWidth="1"/>
    <col min="5633" max="5633" width="5.125" customWidth="1"/>
    <col min="5634" max="5634" width="42" customWidth="1"/>
    <col min="5635" max="5635" width="7.25" customWidth="1"/>
    <col min="5636" max="5636" width="3.625" customWidth="1"/>
    <col min="5637" max="5637" width="5.375" customWidth="1"/>
    <col min="5638" max="5638" width="6.25" customWidth="1"/>
    <col min="5639" max="5639" width="6.75" customWidth="1"/>
    <col min="5640" max="5640" width="6.375" customWidth="1"/>
    <col min="5641" max="5641" width="6" customWidth="1"/>
    <col min="5642" max="5642" width="6.125" customWidth="1"/>
    <col min="5643" max="5643" width="7.125" customWidth="1"/>
    <col min="5644" max="5644" width="6.25" customWidth="1"/>
    <col min="5645" max="5645" width="4" customWidth="1"/>
    <col min="5647" max="5647" width="7.625" customWidth="1"/>
    <col min="5648" max="5648" width="9.375" customWidth="1"/>
    <col min="5649" max="5649" width="6.75" customWidth="1"/>
    <col min="5650" max="5650" width="8.75" customWidth="1"/>
    <col min="5889" max="5889" width="5.125" customWidth="1"/>
    <col min="5890" max="5890" width="42" customWidth="1"/>
    <col min="5891" max="5891" width="7.25" customWidth="1"/>
    <col min="5892" max="5892" width="3.625" customWidth="1"/>
    <col min="5893" max="5893" width="5.375" customWidth="1"/>
    <col min="5894" max="5894" width="6.25" customWidth="1"/>
    <col min="5895" max="5895" width="6.75" customWidth="1"/>
    <col min="5896" max="5896" width="6.375" customWidth="1"/>
    <col min="5897" max="5897" width="6" customWidth="1"/>
    <col min="5898" max="5898" width="6.125" customWidth="1"/>
    <col min="5899" max="5899" width="7.125" customWidth="1"/>
    <col min="5900" max="5900" width="6.25" customWidth="1"/>
    <col min="5901" max="5901" width="4" customWidth="1"/>
    <col min="5903" max="5903" width="7.625" customWidth="1"/>
    <col min="5904" max="5904" width="9.375" customWidth="1"/>
    <col min="5905" max="5905" width="6.75" customWidth="1"/>
    <col min="5906" max="5906" width="8.75" customWidth="1"/>
    <col min="6145" max="6145" width="5.125" customWidth="1"/>
    <col min="6146" max="6146" width="42" customWidth="1"/>
    <col min="6147" max="6147" width="7.25" customWidth="1"/>
    <col min="6148" max="6148" width="3.625" customWidth="1"/>
    <col min="6149" max="6149" width="5.375" customWidth="1"/>
    <col min="6150" max="6150" width="6.25" customWidth="1"/>
    <col min="6151" max="6151" width="6.75" customWidth="1"/>
    <col min="6152" max="6152" width="6.375" customWidth="1"/>
    <col min="6153" max="6153" width="6" customWidth="1"/>
    <col min="6154" max="6154" width="6.125" customWidth="1"/>
    <col min="6155" max="6155" width="7.125" customWidth="1"/>
    <col min="6156" max="6156" width="6.25" customWidth="1"/>
    <col min="6157" max="6157" width="4" customWidth="1"/>
    <col min="6159" max="6159" width="7.625" customWidth="1"/>
    <col min="6160" max="6160" width="9.375" customWidth="1"/>
    <col min="6161" max="6161" width="6.75" customWidth="1"/>
    <col min="6162" max="6162" width="8.75" customWidth="1"/>
    <col min="6401" max="6401" width="5.125" customWidth="1"/>
    <col min="6402" max="6402" width="42" customWidth="1"/>
    <col min="6403" max="6403" width="7.25" customWidth="1"/>
    <col min="6404" max="6404" width="3.625" customWidth="1"/>
    <col min="6405" max="6405" width="5.375" customWidth="1"/>
    <col min="6406" max="6406" width="6.25" customWidth="1"/>
    <col min="6407" max="6407" width="6.75" customWidth="1"/>
    <col min="6408" max="6408" width="6.375" customWidth="1"/>
    <col min="6409" max="6409" width="6" customWidth="1"/>
    <col min="6410" max="6410" width="6.125" customWidth="1"/>
    <col min="6411" max="6411" width="7.125" customWidth="1"/>
    <col min="6412" max="6412" width="6.25" customWidth="1"/>
    <col min="6413" max="6413" width="4" customWidth="1"/>
    <col min="6415" max="6415" width="7.625" customWidth="1"/>
    <col min="6416" max="6416" width="9.375" customWidth="1"/>
    <col min="6417" max="6417" width="6.75" customWidth="1"/>
    <col min="6418" max="6418" width="8.75" customWidth="1"/>
    <col min="6657" max="6657" width="5.125" customWidth="1"/>
    <col min="6658" max="6658" width="42" customWidth="1"/>
    <col min="6659" max="6659" width="7.25" customWidth="1"/>
    <col min="6660" max="6660" width="3.625" customWidth="1"/>
    <col min="6661" max="6661" width="5.375" customWidth="1"/>
    <col min="6662" max="6662" width="6.25" customWidth="1"/>
    <col min="6663" max="6663" width="6.75" customWidth="1"/>
    <col min="6664" max="6664" width="6.375" customWidth="1"/>
    <col min="6665" max="6665" width="6" customWidth="1"/>
    <col min="6666" max="6666" width="6.125" customWidth="1"/>
    <col min="6667" max="6667" width="7.125" customWidth="1"/>
    <col min="6668" max="6668" width="6.25" customWidth="1"/>
    <col min="6669" max="6669" width="4" customWidth="1"/>
    <col min="6671" max="6671" width="7.625" customWidth="1"/>
    <col min="6672" max="6672" width="9.375" customWidth="1"/>
    <col min="6673" max="6673" width="6.75" customWidth="1"/>
    <col min="6674" max="6674" width="8.75" customWidth="1"/>
    <col min="6913" max="6913" width="5.125" customWidth="1"/>
    <col min="6914" max="6914" width="42" customWidth="1"/>
    <col min="6915" max="6915" width="7.25" customWidth="1"/>
    <col min="6916" max="6916" width="3.625" customWidth="1"/>
    <col min="6917" max="6917" width="5.375" customWidth="1"/>
    <col min="6918" max="6918" width="6.25" customWidth="1"/>
    <col min="6919" max="6919" width="6.75" customWidth="1"/>
    <col min="6920" max="6920" width="6.375" customWidth="1"/>
    <col min="6921" max="6921" width="6" customWidth="1"/>
    <col min="6922" max="6922" width="6.125" customWidth="1"/>
    <col min="6923" max="6923" width="7.125" customWidth="1"/>
    <col min="6924" max="6924" width="6.25" customWidth="1"/>
    <col min="6925" max="6925" width="4" customWidth="1"/>
    <col min="6927" max="6927" width="7.625" customWidth="1"/>
    <col min="6928" max="6928" width="9.375" customWidth="1"/>
    <col min="6929" max="6929" width="6.75" customWidth="1"/>
    <col min="6930" max="6930" width="8.75" customWidth="1"/>
    <col min="7169" max="7169" width="5.125" customWidth="1"/>
    <col min="7170" max="7170" width="42" customWidth="1"/>
    <col min="7171" max="7171" width="7.25" customWidth="1"/>
    <col min="7172" max="7172" width="3.625" customWidth="1"/>
    <col min="7173" max="7173" width="5.375" customWidth="1"/>
    <col min="7174" max="7174" width="6.25" customWidth="1"/>
    <col min="7175" max="7175" width="6.75" customWidth="1"/>
    <col min="7176" max="7176" width="6.375" customWidth="1"/>
    <col min="7177" max="7177" width="6" customWidth="1"/>
    <col min="7178" max="7178" width="6.125" customWidth="1"/>
    <col min="7179" max="7179" width="7.125" customWidth="1"/>
    <col min="7180" max="7180" width="6.25" customWidth="1"/>
    <col min="7181" max="7181" width="4" customWidth="1"/>
    <col min="7183" max="7183" width="7.625" customWidth="1"/>
    <col min="7184" max="7184" width="9.375" customWidth="1"/>
    <col min="7185" max="7185" width="6.75" customWidth="1"/>
    <col min="7186" max="7186" width="8.75" customWidth="1"/>
    <col min="7425" max="7425" width="5.125" customWidth="1"/>
    <col min="7426" max="7426" width="42" customWidth="1"/>
    <col min="7427" max="7427" width="7.25" customWidth="1"/>
    <col min="7428" max="7428" width="3.625" customWidth="1"/>
    <col min="7429" max="7429" width="5.375" customWidth="1"/>
    <col min="7430" max="7430" width="6.25" customWidth="1"/>
    <col min="7431" max="7431" width="6.75" customWidth="1"/>
    <col min="7432" max="7432" width="6.375" customWidth="1"/>
    <col min="7433" max="7433" width="6" customWidth="1"/>
    <col min="7434" max="7434" width="6.125" customWidth="1"/>
    <col min="7435" max="7435" width="7.125" customWidth="1"/>
    <col min="7436" max="7436" width="6.25" customWidth="1"/>
    <col min="7437" max="7437" width="4" customWidth="1"/>
    <col min="7439" max="7439" width="7.625" customWidth="1"/>
    <col min="7440" max="7440" width="9.375" customWidth="1"/>
    <col min="7441" max="7441" width="6.75" customWidth="1"/>
    <col min="7442" max="7442" width="8.75" customWidth="1"/>
    <col min="7681" max="7681" width="5.125" customWidth="1"/>
    <col min="7682" max="7682" width="42" customWidth="1"/>
    <col min="7683" max="7683" width="7.25" customWidth="1"/>
    <col min="7684" max="7684" width="3.625" customWidth="1"/>
    <col min="7685" max="7685" width="5.375" customWidth="1"/>
    <col min="7686" max="7686" width="6.25" customWidth="1"/>
    <col min="7687" max="7687" width="6.75" customWidth="1"/>
    <col min="7688" max="7688" width="6.375" customWidth="1"/>
    <col min="7689" max="7689" width="6" customWidth="1"/>
    <col min="7690" max="7690" width="6.125" customWidth="1"/>
    <col min="7691" max="7691" width="7.125" customWidth="1"/>
    <col min="7692" max="7692" width="6.25" customWidth="1"/>
    <col min="7693" max="7693" width="4" customWidth="1"/>
    <col min="7695" max="7695" width="7.625" customWidth="1"/>
    <col min="7696" max="7696" width="9.375" customWidth="1"/>
    <col min="7697" max="7697" width="6.75" customWidth="1"/>
    <col min="7698" max="7698" width="8.75" customWidth="1"/>
    <col min="7937" max="7937" width="5.125" customWidth="1"/>
    <col min="7938" max="7938" width="42" customWidth="1"/>
    <col min="7939" max="7939" width="7.25" customWidth="1"/>
    <col min="7940" max="7940" width="3.625" customWidth="1"/>
    <col min="7941" max="7941" width="5.375" customWidth="1"/>
    <col min="7942" max="7942" width="6.25" customWidth="1"/>
    <col min="7943" max="7943" width="6.75" customWidth="1"/>
    <col min="7944" max="7944" width="6.375" customWidth="1"/>
    <col min="7945" max="7945" width="6" customWidth="1"/>
    <col min="7946" max="7946" width="6.125" customWidth="1"/>
    <col min="7947" max="7947" width="7.125" customWidth="1"/>
    <col min="7948" max="7948" width="6.25" customWidth="1"/>
    <col min="7949" max="7949" width="4" customWidth="1"/>
    <col min="7951" max="7951" width="7.625" customWidth="1"/>
    <col min="7952" max="7952" width="9.375" customWidth="1"/>
    <col min="7953" max="7953" width="6.75" customWidth="1"/>
    <col min="7954" max="7954" width="8.75" customWidth="1"/>
    <col min="8193" max="8193" width="5.125" customWidth="1"/>
    <col min="8194" max="8194" width="42" customWidth="1"/>
    <col min="8195" max="8195" width="7.25" customWidth="1"/>
    <col min="8196" max="8196" width="3.625" customWidth="1"/>
    <col min="8197" max="8197" width="5.375" customWidth="1"/>
    <col min="8198" max="8198" width="6.25" customWidth="1"/>
    <col min="8199" max="8199" width="6.75" customWidth="1"/>
    <col min="8200" max="8200" width="6.375" customWidth="1"/>
    <col min="8201" max="8201" width="6" customWidth="1"/>
    <col min="8202" max="8202" width="6.125" customWidth="1"/>
    <col min="8203" max="8203" width="7.125" customWidth="1"/>
    <col min="8204" max="8204" width="6.25" customWidth="1"/>
    <col min="8205" max="8205" width="4" customWidth="1"/>
    <col min="8207" max="8207" width="7.625" customWidth="1"/>
    <col min="8208" max="8208" width="9.375" customWidth="1"/>
    <col min="8209" max="8209" width="6.75" customWidth="1"/>
    <col min="8210" max="8210" width="8.75" customWidth="1"/>
    <col min="8449" max="8449" width="5.125" customWidth="1"/>
    <col min="8450" max="8450" width="42" customWidth="1"/>
    <col min="8451" max="8451" width="7.25" customWidth="1"/>
    <col min="8452" max="8452" width="3.625" customWidth="1"/>
    <col min="8453" max="8453" width="5.375" customWidth="1"/>
    <col min="8454" max="8454" width="6.25" customWidth="1"/>
    <col min="8455" max="8455" width="6.75" customWidth="1"/>
    <col min="8456" max="8456" width="6.375" customWidth="1"/>
    <col min="8457" max="8457" width="6" customWidth="1"/>
    <col min="8458" max="8458" width="6.125" customWidth="1"/>
    <col min="8459" max="8459" width="7.125" customWidth="1"/>
    <col min="8460" max="8460" width="6.25" customWidth="1"/>
    <col min="8461" max="8461" width="4" customWidth="1"/>
    <col min="8463" max="8463" width="7.625" customWidth="1"/>
    <col min="8464" max="8464" width="9.375" customWidth="1"/>
    <col min="8465" max="8465" width="6.75" customWidth="1"/>
    <col min="8466" max="8466" width="8.75" customWidth="1"/>
    <col min="8705" max="8705" width="5.125" customWidth="1"/>
    <col min="8706" max="8706" width="42" customWidth="1"/>
    <col min="8707" max="8707" width="7.25" customWidth="1"/>
    <col min="8708" max="8708" width="3.625" customWidth="1"/>
    <col min="8709" max="8709" width="5.375" customWidth="1"/>
    <col min="8710" max="8710" width="6.25" customWidth="1"/>
    <col min="8711" max="8711" width="6.75" customWidth="1"/>
    <col min="8712" max="8712" width="6.375" customWidth="1"/>
    <col min="8713" max="8713" width="6" customWidth="1"/>
    <col min="8714" max="8714" width="6.125" customWidth="1"/>
    <col min="8715" max="8715" width="7.125" customWidth="1"/>
    <col min="8716" max="8716" width="6.25" customWidth="1"/>
    <col min="8717" max="8717" width="4" customWidth="1"/>
    <col min="8719" max="8719" width="7.625" customWidth="1"/>
    <col min="8720" max="8720" width="9.375" customWidth="1"/>
    <col min="8721" max="8721" width="6.75" customWidth="1"/>
    <col min="8722" max="8722" width="8.75" customWidth="1"/>
    <col min="8961" max="8961" width="5.125" customWidth="1"/>
    <col min="8962" max="8962" width="42" customWidth="1"/>
    <col min="8963" max="8963" width="7.25" customWidth="1"/>
    <col min="8964" max="8964" width="3.625" customWidth="1"/>
    <col min="8965" max="8965" width="5.375" customWidth="1"/>
    <col min="8966" max="8966" width="6.25" customWidth="1"/>
    <col min="8967" max="8967" width="6.75" customWidth="1"/>
    <col min="8968" max="8968" width="6.375" customWidth="1"/>
    <col min="8969" max="8969" width="6" customWidth="1"/>
    <col min="8970" max="8970" width="6.125" customWidth="1"/>
    <col min="8971" max="8971" width="7.125" customWidth="1"/>
    <col min="8972" max="8972" width="6.25" customWidth="1"/>
    <col min="8973" max="8973" width="4" customWidth="1"/>
    <col min="8975" max="8975" width="7.625" customWidth="1"/>
    <col min="8976" max="8976" width="9.375" customWidth="1"/>
    <col min="8977" max="8977" width="6.75" customWidth="1"/>
    <col min="8978" max="8978" width="8.75" customWidth="1"/>
    <col min="9217" max="9217" width="5.125" customWidth="1"/>
    <col min="9218" max="9218" width="42" customWidth="1"/>
    <col min="9219" max="9219" width="7.25" customWidth="1"/>
    <col min="9220" max="9220" width="3.625" customWidth="1"/>
    <col min="9221" max="9221" width="5.375" customWidth="1"/>
    <col min="9222" max="9222" width="6.25" customWidth="1"/>
    <col min="9223" max="9223" width="6.75" customWidth="1"/>
    <col min="9224" max="9224" width="6.375" customWidth="1"/>
    <col min="9225" max="9225" width="6" customWidth="1"/>
    <col min="9226" max="9226" width="6.125" customWidth="1"/>
    <col min="9227" max="9227" width="7.125" customWidth="1"/>
    <col min="9228" max="9228" width="6.25" customWidth="1"/>
    <col min="9229" max="9229" width="4" customWidth="1"/>
    <col min="9231" max="9231" width="7.625" customWidth="1"/>
    <col min="9232" max="9232" width="9.375" customWidth="1"/>
    <col min="9233" max="9233" width="6.75" customWidth="1"/>
    <col min="9234" max="9234" width="8.75" customWidth="1"/>
    <col min="9473" max="9473" width="5.125" customWidth="1"/>
    <col min="9474" max="9474" width="42" customWidth="1"/>
    <col min="9475" max="9475" width="7.25" customWidth="1"/>
    <col min="9476" max="9476" width="3.625" customWidth="1"/>
    <col min="9477" max="9477" width="5.375" customWidth="1"/>
    <col min="9478" max="9478" width="6.25" customWidth="1"/>
    <col min="9479" max="9479" width="6.75" customWidth="1"/>
    <col min="9480" max="9480" width="6.375" customWidth="1"/>
    <col min="9481" max="9481" width="6" customWidth="1"/>
    <col min="9482" max="9482" width="6.125" customWidth="1"/>
    <col min="9483" max="9483" width="7.125" customWidth="1"/>
    <col min="9484" max="9484" width="6.25" customWidth="1"/>
    <col min="9485" max="9485" width="4" customWidth="1"/>
    <col min="9487" max="9487" width="7.625" customWidth="1"/>
    <col min="9488" max="9488" width="9.375" customWidth="1"/>
    <col min="9489" max="9489" width="6.75" customWidth="1"/>
    <col min="9490" max="9490" width="8.75" customWidth="1"/>
    <col min="9729" max="9729" width="5.125" customWidth="1"/>
    <col min="9730" max="9730" width="42" customWidth="1"/>
    <col min="9731" max="9731" width="7.25" customWidth="1"/>
    <col min="9732" max="9732" width="3.625" customWidth="1"/>
    <col min="9733" max="9733" width="5.375" customWidth="1"/>
    <col min="9734" max="9734" width="6.25" customWidth="1"/>
    <col min="9735" max="9735" width="6.75" customWidth="1"/>
    <col min="9736" max="9736" width="6.375" customWidth="1"/>
    <col min="9737" max="9737" width="6" customWidth="1"/>
    <col min="9738" max="9738" width="6.125" customWidth="1"/>
    <col min="9739" max="9739" width="7.125" customWidth="1"/>
    <col min="9740" max="9740" width="6.25" customWidth="1"/>
    <col min="9741" max="9741" width="4" customWidth="1"/>
    <col min="9743" max="9743" width="7.625" customWidth="1"/>
    <col min="9744" max="9744" width="9.375" customWidth="1"/>
    <col min="9745" max="9745" width="6.75" customWidth="1"/>
    <col min="9746" max="9746" width="8.75" customWidth="1"/>
    <col min="9985" max="9985" width="5.125" customWidth="1"/>
    <col min="9986" max="9986" width="42" customWidth="1"/>
    <col min="9987" max="9987" width="7.25" customWidth="1"/>
    <col min="9988" max="9988" width="3.625" customWidth="1"/>
    <col min="9989" max="9989" width="5.375" customWidth="1"/>
    <col min="9990" max="9990" width="6.25" customWidth="1"/>
    <col min="9991" max="9991" width="6.75" customWidth="1"/>
    <col min="9992" max="9992" width="6.375" customWidth="1"/>
    <col min="9993" max="9993" width="6" customWidth="1"/>
    <col min="9994" max="9994" width="6.125" customWidth="1"/>
    <col min="9995" max="9995" width="7.125" customWidth="1"/>
    <col min="9996" max="9996" width="6.25" customWidth="1"/>
    <col min="9997" max="9997" width="4" customWidth="1"/>
    <col min="9999" max="9999" width="7.625" customWidth="1"/>
    <col min="10000" max="10000" width="9.375" customWidth="1"/>
    <col min="10001" max="10001" width="6.75" customWidth="1"/>
    <col min="10002" max="10002" width="8.75" customWidth="1"/>
    <col min="10241" max="10241" width="5.125" customWidth="1"/>
    <col min="10242" max="10242" width="42" customWidth="1"/>
    <col min="10243" max="10243" width="7.25" customWidth="1"/>
    <col min="10244" max="10244" width="3.625" customWidth="1"/>
    <col min="10245" max="10245" width="5.375" customWidth="1"/>
    <col min="10246" max="10246" width="6.25" customWidth="1"/>
    <col min="10247" max="10247" width="6.75" customWidth="1"/>
    <col min="10248" max="10248" width="6.375" customWidth="1"/>
    <col min="10249" max="10249" width="6" customWidth="1"/>
    <col min="10250" max="10250" width="6.125" customWidth="1"/>
    <col min="10251" max="10251" width="7.125" customWidth="1"/>
    <col min="10252" max="10252" width="6.25" customWidth="1"/>
    <col min="10253" max="10253" width="4" customWidth="1"/>
    <col min="10255" max="10255" width="7.625" customWidth="1"/>
    <col min="10256" max="10256" width="9.375" customWidth="1"/>
    <col min="10257" max="10257" width="6.75" customWidth="1"/>
    <col min="10258" max="10258" width="8.75" customWidth="1"/>
    <col min="10497" max="10497" width="5.125" customWidth="1"/>
    <col min="10498" max="10498" width="42" customWidth="1"/>
    <col min="10499" max="10499" width="7.25" customWidth="1"/>
    <col min="10500" max="10500" width="3.625" customWidth="1"/>
    <col min="10501" max="10501" width="5.375" customWidth="1"/>
    <col min="10502" max="10502" width="6.25" customWidth="1"/>
    <col min="10503" max="10503" width="6.75" customWidth="1"/>
    <col min="10504" max="10504" width="6.375" customWidth="1"/>
    <col min="10505" max="10505" width="6" customWidth="1"/>
    <col min="10506" max="10506" width="6.125" customWidth="1"/>
    <col min="10507" max="10507" width="7.125" customWidth="1"/>
    <col min="10508" max="10508" width="6.25" customWidth="1"/>
    <col min="10509" max="10509" width="4" customWidth="1"/>
    <col min="10511" max="10511" width="7.625" customWidth="1"/>
    <col min="10512" max="10512" width="9.375" customWidth="1"/>
    <col min="10513" max="10513" width="6.75" customWidth="1"/>
    <col min="10514" max="10514" width="8.75" customWidth="1"/>
    <col min="10753" max="10753" width="5.125" customWidth="1"/>
    <col min="10754" max="10754" width="42" customWidth="1"/>
    <col min="10755" max="10755" width="7.25" customWidth="1"/>
    <col min="10756" max="10756" width="3.625" customWidth="1"/>
    <col min="10757" max="10757" width="5.375" customWidth="1"/>
    <col min="10758" max="10758" width="6.25" customWidth="1"/>
    <col min="10759" max="10759" width="6.75" customWidth="1"/>
    <col min="10760" max="10760" width="6.375" customWidth="1"/>
    <col min="10761" max="10761" width="6" customWidth="1"/>
    <col min="10762" max="10762" width="6.125" customWidth="1"/>
    <col min="10763" max="10763" width="7.125" customWidth="1"/>
    <col min="10764" max="10764" width="6.25" customWidth="1"/>
    <col min="10765" max="10765" width="4" customWidth="1"/>
    <col min="10767" max="10767" width="7.625" customWidth="1"/>
    <col min="10768" max="10768" width="9.375" customWidth="1"/>
    <col min="10769" max="10769" width="6.75" customWidth="1"/>
    <col min="10770" max="10770" width="8.75" customWidth="1"/>
    <col min="11009" max="11009" width="5.125" customWidth="1"/>
    <col min="11010" max="11010" width="42" customWidth="1"/>
    <col min="11011" max="11011" width="7.25" customWidth="1"/>
    <col min="11012" max="11012" width="3.625" customWidth="1"/>
    <col min="11013" max="11013" width="5.375" customWidth="1"/>
    <col min="11014" max="11014" width="6.25" customWidth="1"/>
    <col min="11015" max="11015" width="6.75" customWidth="1"/>
    <col min="11016" max="11016" width="6.375" customWidth="1"/>
    <col min="11017" max="11017" width="6" customWidth="1"/>
    <col min="11018" max="11018" width="6.125" customWidth="1"/>
    <col min="11019" max="11019" width="7.125" customWidth="1"/>
    <col min="11020" max="11020" width="6.25" customWidth="1"/>
    <col min="11021" max="11021" width="4" customWidth="1"/>
    <col min="11023" max="11023" width="7.625" customWidth="1"/>
    <col min="11024" max="11024" width="9.375" customWidth="1"/>
    <col min="11025" max="11025" width="6.75" customWidth="1"/>
    <col min="11026" max="11026" width="8.75" customWidth="1"/>
    <col min="11265" max="11265" width="5.125" customWidth="1"/>
    <col min="11266" max="11266" width="42" customWidth="1"/>
    <col min="11267" max="11267" width="7.25" customWidth="1"/>
    <col min="11268" max="11268" width="3.625" customWidth="1"/>
    <col min="11269" max="11269" width="5.375" customWidth="1"/>
    <col min="11270" max="11270" width="6.25" customWidth="1"/>
    <col min="11271" max="11271" width="6.75" customWidth="1"/>
    <col min="11272" max="11272" width="6.375" customWidth="1"/>
    <col min="11273" max="11273" width="6" customWidth="1"/>
    <col min="11274" max="11274" width="6.125" customWidth="1"/>
    <col min="11275" max="11275" width="7.125" customWidth="1"/>
    <col min="11276" max="11276" width="6.25" customWidth="1"/>
    <col min="11277" max="11277" width="4" customWidth="1"/>
    <col min="11279" max="11279" width="7.625" customWidth="1"/>
    <col min="11280" max="11280" width="9.375" customWidth="1"/>
    <col min="11281" max="11281" width="6.75" customWidth="1"/>
    <col min="11282" max="11282" width="8.75" customWidth="1"/>
    <col min="11521" max="11521" width="5.125" customWidth="1"/>
    <col min="11522" max="11522" width="42" customWidth="1"/>
    <col min="11523" max="11523" width="7.25" customWidth="1"/>
    <col min="11524" max="11524" width="3.625" customWidth="1"/>
    <col min="11525" max="11525" width="5.375" customWidth="1"/>
    <col min="11526" max="11526" width="6.25" customWidth="1"/>
    <col min="11527" max="11527" width="6.75" customWidth="1"/>
    <col min="11528" max="11528" width="6.375" customWidth="1"/>
    <col min="11529" max="11529" width="6" customWidth="1"/>
    <col min="11530" max="11530" width="6.125" customWidth="1"/>
    <col min="11531" max="11531" width="7.125" customWidth="1"/>
    <col min="11532" max="11532" width="6.25" customWidth="1"/>
    <col min="11533" max="11533" width="4" customWidth="1"/>
    <col min="11535" max="11535" width="7.625" customWidth="1"/>
    <col min="11536" max="11536" width="9.375" customWidth="1"/>
    <col min="11537" max="11537" width="6.75" customWidth="1"/>
    <col min="11538" max="11538" width="8.75" customWidth="1"/>
    <col min="11777" max="11777" width="5.125" customWidth="1"/>
    <col min="11778" max="11778" width="42" customWidth="1"/>
    <col min="11779" max="11779" width="7.25" customWidth="1"/>
    <col min="11780" max="11780" width="3.625" customWidth="1"/>
    <col min="11781" max="11781" width="5.375" customWidth="1"/>
    <col min="11782" max="11782" width="6.25" customWidth="1"/>
    <col min="11783" max="11783" width="6.75" customWidth="1"/>
    <col min="11784" max="11784" width="6.375" customWidth="1"/>
    <col min="11785" max="11785" width="6" customWidth="1"/>
    <col min="11786" max="11786" width="6.125" customWidth="1"/>
    <col min="11787" max="11787" width="7.125" customWidth="1"/>
    <col min="11788" max="11788" width="6.25" customWidth="1"/>
    <col min="11789" max="11789" width="4" customWidth="1"/>
    <col min="11791" max="11791" width="7.625" customWidth="1"/>
    <col min="11792" max="11792" width="9.375" customWidth="1"/>
    <col min="11793" max="11793" width="6.75" customWidth="1"/>
    <col min="11794" max="11794" width="8.75" customWidth="1"/>
    <col min="12033" max="12033" width="5.125" customWidth="1"/>
    <col min="12034" max="12034" width="42" customWidth="1"/>
    <col min="12035" max="12035" width="7.25" customWidth="1"/>
    <col min="12036" max="12036" width="3.625" customWidth="1"/>
    <col min="12037" max="12037" width="5.375" customWidth="1"/>
    <col min="12038" max="12038" width="6.25" customWidth="1"/>
    <col min="12039" max="12039" width="6.75" customWidth="1"/>
    <col min="12040" max="12040" width="6.375" customWidth="1"/>
    <col min="12041" max="12041" width="6" customWidth="1"/>
    <col min="12042" max="12042" width="6.125" customWidth="1"/>
    <col min="12043" max="12043" width="7.125" customWidth="1"/>
    <col min="12044" max="12044" width="6.25" customWidth="1"/>
    <col min="12045" max="12045" width="4" customWidth="1"/>
    <col min="12047" max="12047" width="7.625" customWidth="1"/>
    <col min="12048" max="12048" width="9.375" customWidth="1"/>
    <col min="12049" max="12049" width="6.75" customWidth="1"/>
    <col min="12050" max="12050" width="8.75" customWidth="1"/>
    <col min="12289" max="12289" width="5.125" customWidth="1"/>
    <col min="12290" max="12290" width="42" customWidth="1"/>
    <col min="12291" max="12291" width="7.25" customWidth="1"/>
    <col min="12292" max="12292" width="3.625" customWidth="1"/>
    <col min="12293" max="12293" width="5.375" customWidth="1"/>
    <col min="12294" max="12294" width="6.25" customWidth="1"/>
    <col min="12295" max="12295" width="6.75" customWidth="1"/>
    <col min="12296" max="12296" width="6.375" customWidth="1"/>
    <col min="12297" max="12297" width="6" customWidth="1"/>
    <col min="12298" max="12298" width="6.125" customWidth="1"/>
    <col min="12299" max="12299" width="7.125" customWidth="1"/>
    <col min="12300" max="12300" width="6.25" customWidth="1"/>
    <col min="12301" max="12301" width="4" customWidth="1"/>
    <col min="12303" max="12303" width="7.625" customWidth="1"/>
    <col min="12304" max="12304" width="9.375" customWidth="1"/>
    <col min="12305" max="12305" width="6.75" customWidth="1"/>
    <col min="12306" max="12306" width="8.75" customWidth="1"/>
    <col min="12545" max="12545" width="5.125" customWidth="1"/>
    <col min="12546" max="12546" width="42" customWidth="1"/>
    <col min="12547" max="12547" width="7.25" customWidth="1"/>
    <col min="12548" max="12548" width="3.625" customWidth="1"/>
    <col min="12549" max="12549" width="5.375" customWidth="1"/>
    <col min="12550" max="12550" width="6.25" customWidth="1"/>
    <col min="12551" max="12551" width="6.75" customWidth="1"/>
    <col min="12552" max="12552" width="6.375" customWidth="1"/>
    <col min="12553" max="12553" width="6" customWidth="1"/>
    <col min="12554" max="12554" width="6.125" customWidth="1"/>
    <col min="12555" max="12555" width="7.125" customWidth="1"/>
    <col min="12556" max="12556" width="6.25" customWidth="1"/>
    <col min="12557" max="12557" width="4" customWidth="1"/>
    <col min="12559" max="12559" width="7.625" customWidth="1"/>
    <col min="12560" max="12560" width="9.375" customWidth="1"/>
    <col min="12561" max="12561" width="6.75" customWidth="1"/>
    <col min="12562" max="12562" width="8.75" customWidth="1"/>
    <col min="12801" max="12801" width="5.125" customWidth="1"/>
    <col min="12802" max="12802" width="42" customWidth="1"/>
    <col min="12803" max="12803" width="7.25" customWidth="1"/>
    <col min="12804" max="12804" width="3.625" customWidth="1"/>
    <col min="12805" max="12805" width="5.375" customWidth="1"/>
    <col min="12806" max="12806" width="6.25" customWidth="1"/>
    <col min="12807" max="12807" width="6.75" customWidth="1"/>
    <col min="12808" max="12808" width="6.375" customWidth="1"/>
    <col min="12809" max="12809" width="6" customWidth="1"/>
    <col min="12810" max="12810" width="6.125" customWidth="1"/>
    <col min="12811" max="12811" width="7.125" customWidth="1"/>
    <col min="12812" max="12812" width="6.25" customWidth="1"/>
    <col min="12813" max="12813" width="4" customWidth="1"/>
    <col min="12815" max="12815" width="7.625" customWidth="1"/>
    <col min="12816" max="12816" width="9.375" customWidth="1"/>
    <col min="12817" max="12817" width="6.75" customWidth="1"/>
    <col min="12818" max="12818" width="8.75" customWidth="1"/>
    <col min="13057" max="13057" width="5.125" customWidth="1"/>
    <col min="13058" max="13058" width="42" customWidth="1"/>
    <col min="13059" max="13059" width="7.25" customWidth="1"/>
    <col min="13060" max="13060" width="3.625" customWidth="1"/>
    <col min="13061" max="13061" width="5.375" customWidth="1"/>
    <col min="13062" max="13062" width="6.25" customWidth="1"/>
    <col min="13063" max="13063" width="6.75" customWidth="1"/>
    <col min="13064" max="13064" width="6.375" customWidth="1"/>
    <col min="13065" max="13065" width="6" customWidth="1"/>
    <col min="13066" max="13066" width="6.125" customWidth="1"/>
    <col min="13067" max="13067" width="7.125" customWidth="1"/>
    <col min="13068" max="13068" width="6.25" customWidth="1"/>
    <col min="13069" max="13069" width="4" customWidth="1"/>
    <col min="13071" max="13071" width="7.625" customWidth="1"/>
    <col min="13072" max="13072" width="9.375" customWidth="1"/>
    <col min="13073" max="13073" width="6.75" customWidth="1"/>
    <col min="13074" max="13074" width="8.75" customWidth="1"/>
    <col min="13313" max="13313" width="5.125" customWidth="1"/>
    <col min="13314" max="13314" width="42" customWidth="1"/>
    <col min="13315" max="13315" width="7.25" customWidth="1"/>
    <col min="13316" max="13316" width="3.625" customWidth="1"/>
    <col min="13317" max="13317" width="5.375" customWidth="1"/>
    <col min="13318" max="13318" width="6.25" customWidth="1"/>
    <col min="13319" max="13319" width="6.75" customWidth="1"/>
    <col min="13320" max="13320" width="6.375" customWidth="1"/>
    <col min="13321" max="13321" width="6" customWidth="1"/>
    <col min="13322" max="13322" width="6.125" customWidth="1"/>
    <col min="13323" max="13323" width="7.125" customWidth="1"/>
    <col min="13324" max="13324" width="6.25" customWidth="1"/>
    <col min="13325" max="13325" width="4" customWidth="1"/>
    <col min="13327" max="13327" width="7.625" customWidth="1"/>
    <col min="13328" max="13328" width="9.375" customWidth="1"/>
    <col min="13329" max="13329" width="6.75" customWidth="1"/>
    <col min="13330" max="13330" width="8.75" customWidth="1"/>
    <col min="13569" max="13569" width="5.125" customWidth="1"/>
    <col min="13570" max="13570" width="42" customWidth="1"/>
    <col min="13571" max="13571" width="7.25" customWidth="1"/>
    <col min="13572" max="13572" width="3.625" customWidth="1"/>
    <col min="13573" max="13573" width="5.375" customWidth="1"/>
    <col min="13574" max="13574" width="6.25" customWidth="1"/>
    <col min="13575" max="13575" width="6.75" customWidth="1"/>
    <col min="13576" max="13576" width="6.375" customWidth="1"/>
    <col min="13577" max="13577" width="6" customWidth="1"/>
    <col min="13578" max="13578" width="6.125" customWidth="1"/>
    <col min="13579" max="13579" width="7.125" customWidth="1"/>
    <col min="13580" max="13580" width="6.25" customWidth="1"/>
    <col min="13581" max="13581" width="4" customWidth="1"/>
    <col min="13583" max="13583" width="7.625" customWidth="1"/>
    <col min="13584" max="13584" width="9.375" customWidth="1"/>
    <col min="13585" max="13585" width="6.75" customWidth="1"/>
    <col min="13586" max="13586" width="8.75" customWidth="1"/>
    <col min="13825" max="13825" width="5.125" customWidth="1"/>
    <col min="13826" max="13826" width="42" customWidth="1"/>
    <col min="13827" max="13827" width="7.25" customWidth="1"/>
    <col min="13828" max="13828" width="3.625" customWidth="1"/>
    <col min="13829" max="13829" width="5.375" customWidth="1"/>
    <col min="13830" max="13830" width="6.25" customWidth="1"/>
    <col min="13831" max="13831" width="6.75" customWidth="1"/>
    <col min="13832" max="13832" width="6.375" customWidth="1"/>
    <col min="13833" max="13833" width="6" customWidth="1"/>
    <col min="13834" max="13834" width="6.125" customWidth="1"/>
    <col min="13835" max="13835" width="7.125" customWidth="1"/>
    <col min="13836" max="13836" width="6.25" customWidth="1"/>
    <col min="13837" max="13837" width="4" customWidth="1"/>
    <col min="13839" max="13839" width="7.625" customWidth="1"/>
    <col min="13840" max="13840" width="9.375" customWidth="1"/>
    <col min="13841" max="13841" width="6.75" customWidth="1"/>
    <col min="13842" max="13842" width="8.75" customWidth="1"/>
    <col min="14081" max="14081" width="5.125" customWidth="1"/>
    <col min="14082" max="14082" width="42" customWidth="1"/>
    <col min="14083" max="14083" width="7.25" customWidth="1"/>
    <col min="14084" max="14084" width="3.625" customWidth="1"/>
    <col min="14085" max="14085" width="5.375" customWidth="1"/>
    <col min="14086" max="14086" width="6.25" customWidth="1"/>
    <col min="14087" max="14087" width="6.75" customWidth="1"/>
    <col min="14088" max="14088" width="6.375" customWidth="1"/>
    <col min="14089" max="14089" width="6" customWidth="1"/>
    <col min="14090" max="14090" width="6.125" customWidth="1"/>
    <col min="14091" max="14091" width="7.125" customWidth="1"/>
    <col min="14092" max="14092" width="6.25" customWidth="1"/>
    <col min="14093" max="14093" width="4" customWidth="1"/>
    <col min="14095" max="14095" width="7.625" customWidth="1"/>
    <col min="14096" max="14096" width="9.375" customWidth="1"/>
    <col min="14097" max="14097" width="6.75" customWidth="1"/>
    <col min="14098" max="14098" width="8.75" customWidth="1"/>
    <col min="14337" max="14337" width="5.125" customWidth="1"/>
    <col min="14338" max="14338" width="42" customWidth="1"/>
    <col min="14339" max="14339" width="7.25" customWidth="1"/>
    <col min="14340" max="14340" width="3.625" customWidth="1"/>
    <col min="14341" max="14341" width="5.375" customWidth="1"/>
    <col min="14342" max="14342" width="6.25" customWidth="1"/>
    <col min="14343" max="14343" width="6.75" customWidth="1"/>
    <col min="14344" max="14344" width="6.375" customWidth="1"/>
    <col min="14345" max="14345" width="6" customWidth="1"/>
    <col min="14346" max="14346" width="6.125" customWidth="1"/>
    <col min="14347" max="14347" width="7.125" customWidth="1"/>
    <col min="14348" max="14348" width="6.25" customWidth="1"/>
    <col min="14349" max="14349" width="4" customWidth="1"/>
    <col min="14351" max="14351" width="7.625" customWidth="1"/>
    <col min="14352" max="14352" width="9.375" customWidth="1"/>
    <col min="14353" max="14353" width="6.75" customWidth="1"/>
    <col min="14354" max="14354" width="8.75" customWidth="1"/>
    <col min="14593" max="14593" width="5.125" customWidth="1"/>
    <col min="14594" max="14594" width="42" customWidth="1"/>
    <col min="14595" max="14595" width="7.25" customWidth="1"/>
    <col min="14596" max="14596" width="3.625" customWidth="1"/>
    <col min="14597" max="14597" width="5.375" customWidth="1"/>
    <col min="14598" max="14598" width="6.25" customWidth="1"/>
    <col min="14599" max="14599" width="6.75" customWidth="1"/>
    <col min="14600" max="14600" width="6.375" customWidth="1"/>
    <col min="14601" max="14601" width="6" customWidth="1"/>
    <col min="14602" max="14602" width="6.125" customWidth="1"/>
    <col min="14603" max="14603" width="7.125" customWidth="1"/>
    <col min="14604" max="14604" width="6.25" customWidth="1"/>
    <col min="14605" max="14605" width="4" customWidth="1"/>
    <col min="14607" max="14607" width="7.625" customWidth="1"/>
    <col min="14608" max="14608" width="9.375" customWidth="1"/>
    <col min="14609" max="14609" width="6.75" customWidth="1"/>
    <col min="14610" max="14610" width="8.75" customWidth="1"/>
    <col min="14849" max="14849" width="5.125" customWidth="1"/>
    <col min="14850" max="14850" width="42" customWidth="1"/>
    <col min="14851" max="14851" width="7.25" customWidth="1"/>
    <col min="14852" max="14852" width="3.625" customWidth="1"/>
    <col min="14853" max="14853" width="5.375" customWidth="1"/>
    <col min="14854" max="14854" width="6.25" customWidth="1"/>
    <col min="14855" max="14855" width="6.75" customWidth="1"/>
    <col min="14856" max="14856" width="6.375" customWidth="1"/>
    <col min="14857" max="14857" width="6" customWidth="1"/>
    <col min="14858" max="14858" width="6.125" customWidth="1"/>
    <col min="14859" max="14859" width="7.125" customWidth="1"/>
    <col min="14860" max="14860" width="6.25" customWidth="1"/>
    <col min="14861" max="14861" width="4" customWidth="1"/>
    <col min="14863" max="14863" width="7.625" customWidth="1"/>
    <col min="14864" max="14864" width="9.375" customWidth="1"/>
    <col min="14865" max="14865" width="6.75" customWidth="1"/>
    <col min="14866" max="14866" width="8.75" customWidth="1"/>
    <col min="15105" max="15105" width="5.125" customWidth="1"/>
    <col min="15106" max="15106" width="42" customWidth="1"/>
    <col min="15107" max="15107" width="7.25" customWidth="1"/>
    <col min="15108" max="15108" width="3.625" customWidth="1"/>
    <col min="15109" max="15109" width="5.375" customWidth="1"/>
    <col min="15110" max="15110" width="6.25" customWidth="1"/>
    <col min="15111" max="15111" width="6.75" customWidth="1"/>
    <col min="15112" max="15112" width="6.375" customWidth="1"/>
    <col min="15113" max="15113" width="6" customWidth="1"/>
    <col min="15114" max="15114" width="6.125" customWidth="1"/>
    <col min="15115" max="15115" width="7.125" customWidth="1"/>
    <col min="15116" max="15116" width="6.25" customWidth="1"/>
    <col min="15117" max="15117" width="4" customWidth="1"/>
    <col min="15119" max="15119" width="7.625" customWidth="1"/>
    <col min="15120" max="15120" width="9.375" customWidth="1"/>
    <col min="15121" max="15121" width="6.75" customWidth="1"/>
    <col min="15122" max="15122" width="8.75" customWidth="1"/>
    <col min="15361" max="15361" width="5.125" customWidth="1"/>
    <col min="15362" max="15362" width="42" customWidth="1"/>
    <col min="15363" max="15363" width="7.25" customWidth="1"/>
    <col min="15364" max="15364" width="3.625" customWidth="1"/>
    <col min="15365" max="15365" width="5.375" customWidth="1"/>
    <col min="15366" max="15366" width="6.25" customWidth="1"/>
    <col min="15367" max="15367" width="6.75" customWidth="1"/>
    <col min="15368" max="15368" width="6.375" customWidth="1"/>
    <col min="15369" max="15369" width="6" customWidth="1"/>
    <col min="15370" max="15370" width="6.125" customWidth="1"/>
    <col min="15371" max="15371" width="7.125" customWidth="1"/>
    <col min="15372" max="15372" width="6.25" customWidth="1"/>
    <col min="15373" max="15373" width="4" customWidth="1"/>
    <col min="15375" max="15375" width="7.625" customWidth="1"/>
    <col min="15376" max="15376" width="9.375" customWidth="1"/>
    <col min="15377" max="15377" width="6.75" customWidth="1"/>
    <col min="15378" max="15378" width="8.75" customWidth="1"/>
    <col min="15617" max="15617" width="5.125" customWidth="1"/>
    <col min="15618" max="15618" width="42" customWidth="1"/>
    <col min="15619" max="15619" width="7.25" customWidth="1"/>
    <col min="15620" max="15620" width="3.625" customWidth="1"/>
    <col min="15621" max="15621" width="5.375" customWidth="1"/>
    <col min="15622" max="15622" width="6.25" customWidth="1"/>
    <col min="15623" max="15623" width="6.75" customWidth="1"/>
    <col min="15624" max="15624" width="6.375" customWidth="1"/>
    <col min="15625" max="15625" width="6" customWidth="1"/>
    <col min="15626" max="15626" width="6.125" customWidth="1"/>
    <col min="15627" max="15627" width="7.125" customWidth="1"/>
    <col min="15628" max="15628" width="6.25" customWidth="1"/>
    <col min="15629" max="15629" width="4" customWidth="1"/>
    <col min="15631" max="15631" width="7.625" customWidth="1"/>
    <col min="15632" max="15632" width="9.375" customWidth="1"/>
    <col min="15633" max="15633" width="6.75" customWidth="1"/>
    <col min="15634" max="15634" width="8.75" customWidth="1"/>
    <col min="15873" max="15873" width="5.125" customWidth="1"/>
    <col min="15874" max="15874" width="42" customWidth="1"/>
    <col min="15875" max="15875" width="7.25" customWidth="1"/>
    <col min="15876" max="15876" width="3.625" customWidth="1"/>
    <col min="15877" max="15877" width="5.375" customWidth="1"/>
    <col min="15878" max="15878" width="6.25" customWidth="1"/>
    <col min="15879" max="15879" width="6.75" customWidth="1"/>
    <col min="15880" max="15880" width="6.375" customWidth="1"/>
    <col min="15881" max="15881" width="6" customWidth="1"/>
    <col min="15882" max="15882" width="6.125" customWidth="1"/>
    <col min="15883" max="15883" width="7.125" customWidth="1"/>
    <col min="15884" max="15884" width="6.25" customWidth="1"/>
    <col min="15885" max="15885" width="4" customWidth="1"/>
    <col min="15887" max="15887" width="7.625" customWidth="1"/>
    <col min="15888" max="15888" width="9.375" customWidth="1"/>
    <col min="15889" max="15889" width="6.75" customWidth="1"/>
    <col min="15890" max="15890" width="8.75" customWidth="1"/>
    <col min="16129" max="16129" width="5.125" customWidth="1"/>
    <col min="16130" max="16130" width="42" customWidth="1"/>
    <col min="16131" max="16131" width="7.25" customWidth="1"/>
    <col min="16132" max="16132" width="3.625" customWidth="1"/>
    <col min="16133" max="16133" width="5.375" customWidth="1"/>
    <col min="16134" max="16134" width="6.25" customWidth="1"/>
    <col min="16135" max="16135" width="6.75" customWidth="1"/>
    <col min="16136" max="16136" width="6.375" customWidth="1"/>
    <col min="16137" max="16137" width="6" customWidth="1"/>
    <col min="16138" max="16138" width="6.125" customWidth="1"/>
    <col min="16139" max="16139" width="7.125" customWidth="1"/>
    <col min="16140" max="16140" width="6.25" customWidth="1"/>
    <col min="16141" max="16141" width="4" customWidth="1"/>
    <col min="16143" max="16143" width="7.625" customWidth="1"/>
    <col min="16144" max="16144" width="9.375" customWidth="1"/>
    <col min="16145" max="16145" width="6.75" customWidth="1"/>
    <col min="16146" max="16146" width="8.75" customWidth="1"/>
  </cols>
  <sheetData>
    <row r="2" spans="1:18" ht="20.25">
      <c r="A2" s="204" t="s">
        <v>289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20.25">
      <c r="A3" s="204" t="s">
        <v>301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20.25">
      <c r="A4" s="206" t="s">
        <v>290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8" ht="2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20.25">
      <c r="A6" s="137"/>
      <c r="B6" s="137"/>
      <c r="C6" s="137"/>
      <c r="D6" s="208" t="s">
        <v>261</v>
      </c>
      <c r="E6" s="208"/>
      <c r="F6" s="208"/>
      <c r="G6" s="208"/>
      <c r="H6" s="208" t="s">
        <v>262</v>
      </c>
      <c r="I6" s="208"/>
      <c r="J6" s="208"/>
      <c r="K6" s="208"/>
      <c r="L6" s="138"/>
      <c r="M6" s="139" t="s">
        <v>263</v>
      </c>
      <c r="N6" s="140"/>
      <c r="O6" s="141"/>
      <c r="P6" s="142"/>
      <c r="Q6" s="143"/>
      <c r="R6" s="143"/>
    </row>
    <row r="7" spans="1:18" ht="20.25">
      <c r="A7" s="144" t="s">
        <v>264</v>
      </c>
      <c r="B7" s="144" t="s">
        <v>265</v>
      </c>
      <c r="C7" s="144" t="s">
        <v>266</v>
      </c>
      <c r="D7" s="199" t="s">
        <v>267</v>
      </c>
      <c r="E7" s="199"/>
      <c r="F7" s="145" t="s">
        <v>2</v>
      </c>
      <c r="G7" s="146" t="s">
        <v>2</v>
      </c>
      <c r="H7" s="200" t="s">
        <v>268</v>
      </c>
      <c r="I7" s="201"/>
      <c r="J7" s="147" t="s">
        <v>2</v>
      </c>
      <c r="K7" s="146" t="s">
        <v>2</v>
      </c>
      <c r="L7" s="148" t="s">
        <v>269</v>
      </c>
      <c r="M7" s="149"/>
      <c r="N7" s="146" t="s">
        <v>270</v>
      </c>
      <c r="O7" s="150" t="s">
        <v>271</v>
      </c>
      <c r="P7" s="151" t="s">
        <v>272</v>
      </c>
      <c r="Q7" s="144" t="s">
        <v>273</v>
      </c>
      <c r="R7" s="144" t="s">
        <v>274</v>
      </c>
    </row>
    <row r="8" spans="1:18" ht="20.25">
      <c r="A8" s="144" t="s">
        <v>275</v>
      </c>
      <c r="B8" s="152"/>
      <c r="C8" s="152"/>
      <c r="D8" s="199" t="s">
        <v>276</v>
      </c>
      <c r="E8" s="199"/>
      <c r="F8" s="144" t="s">
        <v>277</v>
      </c>
      <c r="G8" s="151" t="s">
        <v>278</v>
      </c>
      <c r="H8" s="153" t="s">
        <v>279</v>
      </c>
      <c r="I8" s="146" t="s">
        <v>280</v>
      </c>
      <c r="J8" s="144" t="s">
        <v>277</v>
      </c>
      <c r="K8" s="151" t="s">
        <v>278</v>
      </c>
      <c r="L8" s="154" t="s">
        <v>281</v>
      </c>
      <c r="M8" s="155"/>
      <c r="N8" s="151" t="s">
        <v>282</v>
      </c>
      <c r="O8" s="150" t="s">
        <v>283</v>
      </c>
      <c r="P8" s="156"/>
      <c r="Q8" s="152"/>
      <c r="R8" s="152"/>
    </row>
    <row r="9" spans="1:18" ht="20.25">
      <c r="A9" s="157"/>
      <c r="B9" s="157" t="s">
        <v>284</v>
      </c>
      <c r="C9" s="157"/>
      <c r="D9" s="158"/>
      <c r="E9" s="158"/>
      <c r="F9" s="159"/>
      <c r="G9" s="160"/>
      <c r="H9" s="161"/>
      <c r="I9" s="160"/>
      <c r="J9" s="162"/>
      <c r="K9" s="160"/>
      <c r="L9" s="163" t="s">
        <v>285</v>
      </c>
      <c r="M9" s="164"/>
      <c r="N9" s="160"/>
      <c r="O9" s="165" t="s">
        <v>284</v>
      </c>
      <c r="P9" s="160"/>
      <c r="Q9" s="157"/>
      <c r="R9" s="157"/>
    </row>
    <row r="10" spans="1:18" ht="20.25">
      <c r="A10" s="157">
        <v>1</v>
      </c>
      <c r="B10" s="157" t="s">
        <v>300</v>
      </c>
      <c r="C10" s="157"/>
      <c r="D10" s="158"/>
      <c r="E10" s="158"/>
      <c r="F10" s="159"/>
      <c r="G10" s="160"/>
      <c r="H10" s="161"/>
      <c r="I10" s="160"/>
      <c r="J10" s="162"/>
      <c r="K10" s="160"/>
      <c r="L10" s="167"/>
      <c r="M10" s="164"/>
      <c r="N10" s="160"/>
      <c r="O10" s="165"/>
      <c r="P10" s="160">
        <f>60*450*1</f>
        <v>27000</v>
      </c>
      <c r="Q10" s="157"/>
      <c r="R10" s="157"/>
    </row>
    <row r="11" spans="1:18" ht="20.25">
      <c r="A11" s="157">
        <v>2</v>
      </c>
      <c r="B11" s="157" t="s">
        <v>296</v>
      </c>
      <c r="C11" s="157"/>
      <c r="D11" s="158"/>
      <c r="E11" s="158"/>
      <c r="F11" s="159"/>
      <c r="G11" s="160"/>
      <c r="H11" s="161"/>
      <c r="I11" s="160"/>
      <c r="J11" s="162"/>
      <c r="K11" s="160"/>
      <c r="L11" s="167"/>
      <c r="M11" s="164"/>
      <c r="N11" s="160"/>
      <c r="O11" s="165"/>
      <c r="P11" s="160">
        <f>60*100*1</f>
        <v>6000</v>
      </c>
      <c r="Q11" s="157"/>
      <c r="R11" s="157"/>
    </row>
    <row r="12" spans="1:18" ht="20.25">
      <c r="A12" s="157">
        <v>3</v>
      </c>
      <c r="B12" s="157" t="s">
        <v>297</v>
      </c>
      <c r="C12" s="157"/>
      <c r="D12" s="158"/>
      <c r="E12" s="158"/>
      <c r="F12" s="159"/>
      <c r="G12" s="160"/>
      <c r="H12" s="161"/>
      <c r="I12" s="160"/>
      <c r="J12" s="162"/>
      <c r="K12" s="160"/>
      <c r="L12" s="167"/>
      <c r="M12" s="164"/>
      <c r="N12" s="160"/>
      <c r="O12" s="165"/>
      <c r="P12" s="160">
        <f>3*600*5</f>
        <v>9000</v>
      </c>
      <c r="Q12" s="157"/>
      <c r="R12" s="157"/>
    </row>
    <row r="13" spans="1:18" ht="20.25">
      <c r="A13" s="157">
        <v>4</v>
      </c>
      <c r="B13" s="167" t="s">
        <v>293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88"/>
      <c r="N13" s="166"/>
      <c r="O13" s="166"/>
      <c r="P13" s="168">
        <f>240*24*2</f>
        <v>11520</v>
      </c>
      <c r="Q13" s="169"/>
      <c r="R13" s="169"/>
    </row>
    <row r="14" spans="1:18" ht="20.25">
      <c r="A14" s="157">
        <v>5</v>
      </c>
      <c r="B14" s="170" t="s">
        <v>292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8">
        <f>11*800*1</f>
        <v>8800</v>
      </c>
      <c r="Q14" s="169"/>
      <c r="R14" s="169"/>
    </row>
    <row r="15" spans="1:18" ht="20.25">
      <c r="A15" s="157">
        <v>6</v>
      </c>
      <c r="B15" s="171" t="s">
        <v>298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8">
        <f>24*3500</f>
        <v>84000</v>
      </c>
      <c r="Q15" s="169"/>
      <c r="R15" s="169"/>
    </row>
    <row r="16" spans="1:18" ht="20.25">
      <c r="A16" s="157">
        <v>7</v>
      </c>
      <c r="B16" s="202" t="s">
        <v>291</v>
      </c>
      <c r="C16" s="202"/>
      <c r="D16" s="166"/>
      <c r="E16" s="166"/>
      <c r="F16" s="166"/>
      <c r="G16" s="162"/>
      <c r="H16" s="162"/>
      <c r="I16" s="162"/>
      <c r="J16" s="162"/>
      <c r="K16" s="162"/>
      <c r="L16" s="162"/>
      <c r="M16" s="162"/>
      <c r="N16" s="162"/>
      <c r="O16" s="162"/>
      <c r="P16" s="160">
        <v>1000</v>
      </c>
      <c r="Q16" s="157"/>
      <c r="R16" s="157"/>
    </row>
    <row r="17" spans="1:18" ht="20.25">
      <c r="A17" s="157">
        <v>8</v>
      </c>
      <c r="B17" s="167" t="s">
        <v>299</v>
      </c>
      <c r="C17" s="183"/>
      <c r="D17" s="166"/>
      <c r="E17" s="166"/>
      <c r="F17" s="166"/>
      <c r="G17" s="162"/>
      <c r="H17" s="162"/>
      <c r="I17" s="162"/>
      <c r="J17" s="162"/>
      <c r="K17" s="162"/>
      <c r="L17" s="162"/>
      <c r="M17" s="162"/>
      <c r="N17" s="162"/>
      <c r="O17" s="162"/>
      <c r="P17" s="160">
        <v>2680</v>
      </c>
      <c r="Q17" s="157"/>
      <c r="R17" s="157"/>
    </row>
    <row r="18" spans="1:18" ht="20.25">
      <c r="A18" s="184"/>
      <c r="B18" s="185"/>
      <c r="C18" s="185"/>
      <c r="D18" s="186"/>
      <c r="E18" s="187"/>
      <c r="F18" s="186"/>
      <c r="G18" s="173"/>
      <c r="H18" s="173"/>
      <c r="I18" s="173"/>
      <c r="J18" s="172"/>
      <c r="K18" s="173"/>
      <c r="L18" s="173"/>
      <c r="M18" s="173"/>
      <c r="N18" s="173"/>
      <c r="O18" s="174" t="s">
        <v>6</v>
      </c>
      <c r="P18" s="175">
        <f>SUM(P10:P17)</f>
        <v>150000</v>
      </c>
      <c r="Q18" s="157"/>
      <c r="R18" s="176"/>
    </row>
    <row r="19" spans="1:18" ht="20.25">
      <c r="A19" s="177"/>
      <c r="B19" s="177"/>
      <c r="C19" s="177"/>
      <c r="D19" s="177"/>
      <c r="E19" s="178"/>
      <c r="F19" s="177"/>
      <c r="G19" s="178"/>
      <c r="H19" s="178"/>
      <c r="I19" s="178"/>
      <c r="J19" s="177"/>
      <c r="K19" s="178"/>
      <c r="L19" s="178"/>
      <c r="M19" s="178"/>
      <c r="N19" s="178"/>
      <c r="O19" s="178"/>
      <c r="P19" s="178"/>
      <c r="Q19" s="177"/>
      <c r="R19" s="177"/>
    </row>
    <row r="20" spans="1:18" ht="20.25">
      <c r="A20" s="179" t="s">
        <v>284</v>
      </c>
      <c r="B20" s="180"/>
      <c r="C20" s="179"/>
      <c r="D20" s="199" t="s">
        <v>286</v>
      </c>
      <c r="E20" s="199"/>
      <c r="F20" s="199"/>
      <c r="G20" s="203" t="str">
        <f>(BAHTTEXT(P18))</f>
        <v>หนึ่งแสนห้าหมื่นบาทถ้วน</v>
      </c>
      <c r="H20" s="203"/>
      <c r="I20" s="203"/>
      <c r="J20" s="203"/>
      <c r="K20" s="203"/>
      <c r="L20" s="179" t="s">
        <v>287</v>
      </c>
      <c r="M20" s="181"/>
      <c r="N20" s="181"/>
      <c r="O20" s="181"/>
      <c r="P20" s="181"/>
      <c r="Q20" s="179"/>
      <c r="R20" s="179"/>
    </row>
    <row r="21" spans="1:18" ht="20.25">
      <c r="A21" s="179"/>
      <c r="B21" s="180"/>
      <c r="C21" s="179"/>
      <c r="D21" s="179"/>
      <c r="E21" s="179"/>
      <c r="F21" s="179"/>
      <c r="G21" s="181"/>
      <c r="H21" s="181"/>
      <c r="I21" s="181"/>
      <c r="J21" s="179"/>
      <c r="K21" s="181"/>
      <c r="L21" s="179"/>
      <c r="M21" s="181" t="s">
        <v>288</v>
      </c>
      <c r="N21" s="182"/>
      <c r="O21" s="182"/>
      <c r="P21" s="182"/>
      <c r="Q21" s="179"/>
      <c r="R21" s="179"/>
    </row>
    <row r="30" spans="1:18">
      <c r="P30">
        <v>80</v>
      </c>
      <c r="Q30">
        <v>70</v>
      </c>
      <c r="R30">
        <f>P30*Q30</f>
        <v>5600</v>
      </c>
    </row>
    <row r="31" spans="1:18">
      <c r="P31">
        <v>80</v>
      </c>
      <c r="Q31">
        <v>180</v>
      </c>
      <c r="R31">
        <f>P31*Q31</f>
        <v>14400</v>
      </c>
    </row>
    <row r="32" spans="1:18">
      <c r="R32">
        <f>SUM(R30:R31)</f>
        <v>20000</v>
      </c>
    </row>
  </sheetData>
  <mergeCells count="12">
    <mergeCell ref="A2:R2"/>
    <mergeCell ref="A3:R3"/>
    <mergeCell ref="A4:R4"/>
    <mergeCell ref="A5:R5"/>
    <mergeCell ref="D6:G6"/>
    <mergeCell ref="H6:K6"/>
    <mergeCell ref="D7:E7"/>
    <mergeCell ref="H7:I7"/>
    <mergeCell ref="D8:E8"/>
    <mergeCell ref="B16:C16"/>
    <mergeCell ref="D20:F20"/>
    <mergeCell ref="G20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</vt:lpstr>
      <vt:lpstr>1 วัน </vt:lpstr>
      <vt:lpstr>สรุป!Print_Titles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pichchanun</dc:creator>
  <cp:lastModifiedBy>Microsoft</cp:lastModifiedBy>
  <cp:lastPrinted>2019-07-05T08:37:50Z</cp:lastPrinted>
  <dcterms:created xsi:type="dcterms:W3CDTF">2019-03-02T08:52:51Z</dcterms:created>
  <dcterms:modified xsi:type="dcterms:W3CDTF">2019-07-18T07:47:48Z</dcterms:modified>
</cp:coreProperties>
</file>